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СЕСІЯ\СЕСІЇ\2025\22 cесія (3) від 14.02.25\Чистовики 22 сесії (3) від 14.02.25\33звіт на сесію\"/>
    </mc:Choice>
  </mc:AlternateContent>
  <bookViews>
    <workbookView xWindow="-120" yWindow="-120" windowWidth="29040" windowHeight="15840"/>
  </bookViews>
  <sheets>
    <sheet name="доходи" sheetId="19" r:id="rId1"/>
    <sheet name="видатки 1" sheetId="18" r:id="rId2"/>
    <sheet name="Аркуш1" sheetId="20" r:id="rId3"/>
  </sheets>
  <definedNames>
    <definedName name="_xlnm.Print_Titles" localSheetId="1">'видатки 1'!$9:$11</definedName>
    <definedName name="_xlnm.Print_Titles" localSheetId="0">доходи!$6:$8</definedName>
    <definedName name="_xlnm.Print_Area" localSheetId="1">'видатки 1'!$A$1:$L$126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0" i="19" l="1"/>
  <c r="F100" i="19"/>
  <c r="C109" i="19"/>
  <c r="J109" i="18" l="1"/>
  <c r="K55" i="18"/>
  <c r="K43" i="18"/>
  <c r="K44" i="18"/>
  <c r="K45" i="18"/>
  <c r="K46" i="18"/>
  <c r="K47" i="18"/>
  <c r="K48" i="18"/>
  <c r="K49" i="18"/>
  <c r="K50" i="18"/>
  <c r="K51" i="18"/>
  <c r="K52" i="18"/>
  <c r="K53" i="18"/>
  <c r="L49" i="18"/>
  <c r="J49" i="18"/>
  <c r="L36" i="18" l="1"/>
  <c r="K32" i="18"/>
  <c r="K33" i="18"/>
  <c r="K34" i="18"/>
  <c r="K35" i="18"/>
  <c r="K36" i="18"/>
  <c r="J34" i="18"/>
  <c r="J35" i="18"/>
  <c r="J36" i="18"/>
  <c r="H42" i="18"/>
  <c r="I49" i="18"/>
  <c r="I36" i="18"/>
  <c r="F52" i="18" l="1"/>
  <c r="F49" i="18"/>
  <c r="F36" i="18"/>
  <c r="F17" i="18"/>
  <c r="E17" i="18"/>
  <c r="H37" i="18"/>
  <c r="D66" i="18"/>
  <c r="D62" i="18"/>
  <c r="I52" i="18"/>
  <c r="J52" i="18"/>
  <c r="D42" i="18"/>
  <c r="G17" i="18"/>
  <c r="H17" i="18"/>
  <c r="D17" i="18"/>
  <c r="C11" i="19" l="1"/>
  <c r="K109" i="18" l="1"/>
  <c r="I94" i="18"/>
  <c r="I109" i="18"/>
  <c r="F109" i="18"/>
  <c r="G114" i="18"/>
  <c r="D102" i="18"/>
  <c r="L109" i="18" l="1"/>
  <c r="J122" i="19"/>
  <c r="J123" i="19"/>
  <c r="J124" i="19"/>
  <c r="J125" i="19"/>
  <c r="J126" i="19"/>
  <c r="J129" i="19"/>
  <c r="J24" i="19"/>
  <c r="I24" i="19"/>
  <c r="H131" i="19" l="1"/>
  <c r="E131" i="19"/>
  <c r="I129" i="19"/>
  <c r="I131" i="19"/>
  <c r="J131" i="19"/>
  <c r="F130" i="19"/>
  <c r="G130" i="19"/>
  <c r="D130" i="19"/>
  <c r="C130" i="19"/>
  <c r="I130" i="19" l="1"/>
  <c r="J130" i="19"/>
  <c r="H130" i="19"/>
  <c r="K131" i="19"/>
  <c r="E130" i="19"/>
  <c r="K130" i="19" s="1"/>
  <c r="G42" i="18"/>
  <c r="J53" i="18"/>
  <c r="I34" i="18"/>
  <c r="I35" i="18"/>
  <c r="F34" i="18"/>
  <c r="F35" i="18"/>
  <c r="E12" i="18"/>
  <c r="E42" i="18"/>
  <c r="L34" i="18" l="1"/>
  <c r="L35" i="18"/>
  <c r="I104" i="19"/>
  <c r="I105" i="19"/>
  <c r="I83" i="19"/>
  <c r="I84" i="19"/>
  <c r="I85" i="19"/>
  <c r="I86" i="19"/>
  <c r="J86" i="19"/>
  <c r="F109" i="19" l="1"/>
  <c r="G109" i="19"/>
  <c r="D109" i="19"/>
  <c r="I126" i="19"/>
  <c r="H126" i="19"/>
  <c r="E126" i="19"/>
  <c r="K126" i="19" l="1"/>
  <c r="J31" i="18"/>
  <c r="J32" i="18"/>
  <c r="I32" i="18"/>
  <c r="F32" i="18"/>
  <c r="L32" i="18" l="1"/>
  <c r="H114" i="18"/>
  <c r="E114" i="18"/>
  <c r="D114" i="18"/>
  <c r="J33" i="18"/>
  <c r="I81" i="19" l="1"/>
  <c r="I82" i="19"/>
  <c r="F11" i="19"/>
  <c r="I16" i="19"/>
  <c r="J16" i="19"/>
  <c r="H16" i="19"/>
  <c r="E16" i="19"/>
  <c r="D60" i="19"/>
  <c r="F60" i="19"/>
  <c r="G60" i="19"/>
  <c r="C60" i="19"/>
  <c r="K16" i="19" l="1"/>
  <c r="E76" i="18"/>
  <c r="K93" i="18"/>
  <c r="I93" i="18"/>
  <c r="F93" i="18"/>
  <c r="L93" i="18" l="1"/>
  <c r="J111" i="18"/>
  <c r="K111" i="18"/>
  <c r="J106" i="18"/>
  <c r="K106" i="18"/>
  <c r="J107" i="18"/>
  <c r="K107" i="18"/>
  <c r="G128" i="19"/>
  <c r="F128" i="19"/>
  <c r="D128" i="19"/>
  <c r="C128" i="19"/>
  <c r="E129" i="19"/>
  <c r="H129" i="19"/>
  <c r="H95" i="19"/>
  <c r="H96" i="19"/>
  <c r="H99" i="19"/>
  <c r="F98" i="19"/>
  <c r="J98" i="19"/>
  <c r="I99" i="19"/>
  <c r="J99" i="19"/>
  <c r="E99" i="19"/>
  <c r="C98" i="19"/>
  <c r="E98" i="19" s="1"/>
  <c r="E66" i="18"/>
  <c r="K70" i="18"/>
  <c r="J70" i="18"/>
  <c r="I70" i="18"/>
  <c r="F70" i="18"/>
  <c r="I53" i="18"/>
  <c r="F53" i="18"/>
  <c r="J112" i="18"/>
  <c r="I112" i="18"/>
  <c r="E102" i="18"/>
  <c r="G102" i="18"/>
  <c r="H102" i="18"/>
  <c r="F112" i="18"/>
  <c r="K113" i="18"/>
  <c r="J113" i="18"/>
  <c r="I113" i="18"/>
  <c r="F113" i="18"/>
  <c r="H76" i="19"/>
  <c r="I76" i="19"/>
  <c r="I31" i="19"/>
  <c r="J31" i="19"/>
  <c r="I32" i="19"/>
  <c r="J32" i="19"/>
  <c r="H32" i="19"/>
  <c r="H31" i="19"/>
  <c r="D30" i="19"/>
  <c r="F30" i="19"/>
  <c r="G30" i="19"/>
  <c r="E31" i="19"/>
  <c r="E32" i="19"/>
  <c r="C30" i="19"/>
  <c r="J81" i="18"/>
  <c r="I81" i="18"/>
  <c r="K81" i="18"/>
  <c r="F81" i="18"/>
  <c r="I88" i="18"/>
  <c r="I89" i="18"/>
  <c r="I90" i="18"/>
  <c r="I91" i="18"/>
  <c r="F88" i="18"/>
  <c r="F89" i="18"/>
  <c r="F90" i="18"/>
  <c r="F91" i="18"/>
  <c r="I78" i="18"/>
  <c r="I79" i="18"/>
  <c r="F79" i="18"/>
  <c r="K79" i="18"/>
  <c r="J73" i="18"/>
  <c r="J74" i="18"/>
  <c r="I74" i="18"/>
  <c r="K74" i="18"/>
  <c r="F74" i="18"/>
  <c r="I33" i="18"/>
  <c r="F33" i="18"/>
  <c r="I106" i="18"/>
  <c r="I107" i="18"/>
  <c r="F106" i="18"/>
  <c r="F107" i="18"/>
  <c r="G76" i="18"/>
  <c r="D76" i="18"/>
  <c r="D118" i="18" s="1"/>
  <c r="K95" i="18"/>
  <c r="K96" i="18"/>
  <c r="J95" i="18"/>
  <c r="J96" i="18"/>
  <c r="I95" i="18"/>
  <c r="I96" i="18"/>
  <c r="F95" i="18"/>
  <c r="F96" i="18"/>
  <c r="J47" i="18"/>
  <c r="J48" i="18"/>
  <c r="I47" i="18"/>
  <c r="I48" i="18"/>
  <c r="F47" i="18"/>
  <c r="F48" i="18"/>
  <c r="F78" i="19"/>
  <c r="F77" i="19" s="1"/>
  <c r="C78" i="19"/>
  <c r="C77" i="19" s="1"/>
  <c r="J81" i="19"/>
  <c r="J82" i="19"/>
  <c r="H81" i="19"/>
  <c r="H82" i="19"/>
  <c r="E81" i="19"/>
  <c r="E82" i="19"/>
  <c r="E76" i="19"/>
  <c r="E24" i="19"/>
  <c r="H24" i="19"/>
  <c r="K24" i="19" s="1"/>
  <c r="K105" i="18"/>
  <c r="I84" i="18"/>
  <c r="K54" i="18"/>
  <c r="F84" i="18"/>
  <c r="I105" i="18"/>
  <c r="J105" i="18"/>
  <c r="F105" i="18"/>
  <c r="K84" i="18"/>
  <c r="J84" i="18"/>
  <c r="I54" i="18"/>
  <c r="J54" i="18"/>
  <c r="I28" i="18"/>
  <c r="I22" i="18"/>
  <c r="I21" i="18"/>
  <c r="F54" i="18"/>
  <c r="J46" i="18"/>
  <c r="I46" i="18"/>
  <c r="F46" i="18"/>
  <c r="I44" i="18"/>
  <c r="F44" i="18"/>
  <c r="J44" i="18"/>
  <c r="J43" i="18"/>
  <c r="I43" i="18"/>
  <c r="F43" i="18"/>
  <c r="K31" i="18"/>
  <c r="K28" i="18"/>
  <c r="J28" i="18"/>
  <c r="K20" i="18"/>
  <c r="K21" i="18"/>
  <c r="K22" i="18"/>
  <c r="J21" i="18"/>
  <c r="J22" i="18"/>
  <c r="I31" i="18"/>
  <c r="F31" i="18"/>
  <c r="K30" i="18"/>
  <c r="J30" i="18"/>
  <c r="I30" i="18"/>
  <c r="F30" i="18"/>
  <c r="F28" i="18"/>
  <c r="F29" i="18"/>
  <c r="I29" i="18"/>
  <c r="J29" i="18"/>
  <c r="K29" i="18"/>
  <c r="F22" i="18"/>
  <c r="F21" i="18"/>
  <c r="F16" i="18"/>
  <c r="I16" i="18"/>
  <c r="J16" i="18"/>
  <c r="G12" i="18"/>
  <c r="I51" i="18"/>
  <c r="F51" i="18"/>
  <c r="J51" i="18"/>
  <c r="F52" i="19"/>
  <c r="H52" i="19" s="1"/>
  <c r="I63" i="19"/>
  <c r="J63" i="19"/>
  <c r="H63" i="19"/>
  <c r="D65" i="19"/>
  <c r="D59" i="19"/>
  <c r="E63" i="19"/>
  <c r="E124" i="19"/>
  <c r="K124" i="19" s="1"/>
  <c r="E117" i="19"/>
  <c r="I108" i="19"/>
  <c r="J108" i="19"/>
  <c r="H108" i="19"/>
  <c r="E108" i="19"/>
  <c r="F117" i="18"/>
  <c r="I117" i="18"/>
  <c r="J117" i="18"/>
  <c r="K117" i="18"/>
  <c r="E45" i="19"/>
  <c r="H45" i="19"/>
  <c r="I45" i="19"/>
  <c r="I80" i="19"/>
  <c r="I123" i="19"/>
  <c r="I121" i="19"/>
  <c r="I125" i="19"/>
  <c r="H125" i="19"/>
  <c r="E125" i="19"/>
  <c r="H123" i="19"/>
  <c r="E123" i="19"/>
  <c r="I122" i="19"/>
  <c r="H122" i="19"/>
  <c r="K122" i="19" s="1"/>
  <c r="E122" i="19"/>
  <c r="J121" i="19"/>
  <c r="H121" i="19"/>
  <c r="E121" i="19"/>
  <c r="J120" i="19"/>
  <c r="I120" i="19"/>
  <c r="H120" i="19"/>
  <c r="E120" i="19"/>
  <c r="K120" i="19" s="1"/>
  <c r="I119" i="19"/>
  <c r="H119" i="19"/>
  <c r="E119" i="19"/>
  <c r="J118" i="19"/>
  <c r="I118" i="19"/>
  <c r="H118" i="19"/>
  <c r="E118" i="19"/>
  <c r="J116" i="19"/>
  <c r="I116" i="19"/>
  <c r="H116" i="19"/>
  <c r="E116" i="19"/>
  <c r="J115" i="19"/>
  <c r="I115" i="19"/>
  <c r="H115" i="19"/>
  <c r="E115" i="19"/>
  <c r="J114" i="19"/>
  <c r="I114" i="19"/>
  <c r="H114" i="19"/>
  <c r="E114" i="19"/>
  <c r="J113" i="19"/>
  <c r="I113" i="19"/>
  <c r="H113" i="19"/>
  <c r="E113" i="19"/>
  <c r="J112" i="19"/>
  <c r="I112" i="19"/>
  <c r="H112" i="19"/>
  <c r="E112" i="19"/>
  <c r="J111" i="19"/>
  <c r="I111" i="19"/>
  <c r="H111" i="19"/>
  <c r="E111" i="19"/>
  <c r="J110" i="19"/>
  <c r="I110" i="19"/>
  <c r="H110" i="19"/>
  <c r="E110" i="19"/>
  <c r="J107" i="19"/>
  <c r="I107" i="19"/>
  <c r="H107" i="19"/>
  <c r="H106" i="19" s="1"/>
  <c r="E107" i="19"/>
  <c r="G106" i="19"/>
  <c r="F106" i="19"/>
  <c r="D106" i="19"/>
  <c r="D100" i="19" s="1"/>
  <c r="C106" i="19"/>
  <c r="J105" i="19"/>
  <c r="H105" i="19"/>
  <c r="E105" i="19"/>
  <c r="J104" i="19"/>
  <c r="H104" i="19"/>
  <c r="E104" i="19"/>
  <c r="E100" i="19" s="1"/>
  <c r="I103" i="19"/>
  <c r="J102" i="19"/>
  <c r="I102" i="19"/>
  <c r="H102" i="19"/>
  <c r="E102" i="19"/>
  <c r="J101" i="19"/>
  <c r="I101" i="19"/>
  <c r="H101" i="19"/>
  <c r="E101" i="19"/>
  <c r="C100" i="19"/>
  <c r="J96" i="19"/>
  <c r="I96" i="19"/>
  <c r="E96" i="19"/>
  <c r="J95" i="19"/>
  <c r="I95" i="19"/>
  <c r="E95" i="19"/>
  <c r="G94" i="19"/>
  <c r="F94" i="19"/>
  <c r="D94" i="19"/>
  <c r="E94" i="19" s="1"/>
  <c r="C94" i="19"/>
  <c r="J91" i="19"/>
  <c r="I91" i="19"/>
  <c r="H91" i="19"/>
  <c r="E91" i="19"/>
  <c r="J90" i="19"/>
  <c r="I90" i="19"/>
  <c r="H90" i="19"/>
  <c r="E90" i="19"/>
  <c r="J89" i="19"/>
  <c r="I89" i="19"/>
  <c r="H89" i="19"/>
  <c r="E89" i="19"/>
  <c r="J88" i="19"/>
  <c r="I88" i="19"/>
  <c r="H88" i="19"/>
  <c r="E88" i="19"/>
  <c r="G87" i="19"/>
  <c r="F87" i="19"/>
  <c r="D87" i="19"/>
  <c r="D92" i="19" s="1"/>
  <c r="C87" i="19"/>
  <c r="H86" i="19"/>
  <c r="E86" i="19"/>
  <c r="J85" i="19"/>
  <c r="H85" i="19"/>
  <c r="E85" i="19"/>
  <c r="J84" i="19"/>
  <c r="H84" i="19"/>
  <c r="E84" i="19"/>
  <c r="G83" i="19"/>
  <c r="H83" i="19" s="1"/>
  <c r="D83" i="19"/>
  <c r="E83" i="19" s="1"/>
  <c r="J80" i="19"/>
  <c r="H80" i="19"/>
  <c r="E80" i="19"/>
  <c r="J79" i="19"/>
  <c r="I79" i="19"/>
  <c r="H79" i="19"/>
  <c r="E79" i="19"/>
  <c r="G78" i="19"/>
  <c r="D78" i="19"/>
  <c r="D77" i="19" s="1"/>
  <c r="J75" i="19"/>
  <c r="I75" i="19"/>
  <c r="H75" i="19"/>
  <c r="E75" i="19"/>
  <c r="J74" i="19"/>
  <c r="I74" i="19"/>
  <c r="H74" i="19"/>
  <c r="E74" i="19"/>
  <c r="J73" i="19"/>
  <c r="I73" i="19"/>
  <c r="H73" i="19"/>
  <c r="E73" i="19"/>
  <c r="G72" i="19"/>
  <c r="F72" i="19"/>
  <c r="D72" i="19"/>
  <c r="C72" i="19"/>
  <c r="J71" i="19"/>
  <c r="I71" i="19"/>
  <c r="H71" i="19"/>
  <c r="E71" i="19"/>
  <c r="J70" i="19"/>
  <c r="F70" i="19"/>
  <c r="C70" i="19"/>
  <c r="E70" i="19" s="1"/>
  <c r="J69" i="19"/>
  <c r="I69" i="19"/>
  <c r="H69" i="19"/>
  <c r="E69" i="19"/>
  <c r="J68" i="19"/>
  <c r="I68" i="19"/>
  <c r="H68" i="19"/>
  <c r="E68" i="19"/>
  <c r="J67" i="19"/>
  <c r="I67" i="19"/>
  <c r="H67" i="19"/>
  <c r="E67" i="19"/>
  <c r="J66" i="19"/>
  <c r="I66" i="19"/>
  <c r="H66" i="19"/>
  <c r="E66" i="19"/>
  <c r="F65" i="19"/>
  <c r="H65" i="19" s="1"/>
  <c r="C65" i="19"/>
  <c r="J62" i="19"/>
  <c r="I62" i="19"/>
  <c r="H62" i="19"/>
  <c r="E62" i="19"/>
  <c r="J61" i="19"/>
  <c r="I61" i="19"/>
  <c r="H61" i="19"/>
  <c r="E61" i="19"/>
  <c r="C59" i="19"/>
  <c r="J57" i="19"/>
  <c r="I57" i="19"/>
  <c r="H57" i="19"/>
  <c r="E57" i="19"/>
  <c r="J56" i="19"/>
  <c r="I56" i="19"/>
  <c r="H56" i="19"/>
  <c r="E56" i="19"/>
  <c r="J55" i="19"/>
  <c r="I55" i="19"/>
  <c r="H55" i="19"/>
  <c r="E55" i="19"/>
  <c r="I54" i="19"/>
  <c r="G54" i="19"/>
  <c r="H54" i="19" s="1"/>
  <c r="D54" i="19"/>
  <c r="J53" i="19"/>
  <c r="I53" i="19"/>
  <c r="H53" i="19"/>
  <c r="E53" i="19"/>
  <c r="J52" i="19"/>
  <c r="C52" i="19"/>
  <c r="E52" i="19" s="1"/>
  <c r="J51" i="19"/>
  <c r="I51" i="19"/>
  <c r="H51" i="19"/>
  <c r="E51" i="19"/>
  <c r="J50" i="19"/>
  <c r="I50" i="19"/>
  <c r="H50" i="19"/>
  <c r="E50" i="19"/>
  <c r="J49" i="19"/>
  <c r="J48" i="19"/>
  <c r="I48" i="19"/>
  <c r="H48" i="19"/>
  <c r="E48" i="19"/>
  <c r="J47" i="19"/>
  <c r="F47" i="19"/>
  <c r="H47" i="19" s="1"/>
  <c r="C47" i="19"/>
  <c r="E47" i="19" s="1"/>
  <c r="J46" i="19"/>
  <c r="I46" i="19"/>
  <c r="H46" i="19"/>
  <c r="E46" i="19"/>
  <c r="J44" i="19"/>
  <c r="F44" i="19"/>
  <c r="H44" i="19" s="1"/>
  <c r="C44" i="19"/>
  <c r="E44" i="19" s="1"/>
  <c r="J43" i="19"/>
  <c r="I43" i="19"/>
  <c r="H43" i="19"/>
  <c r="E43" i="19"/>
  <c r="J42" i="19"/>
  <c r="I42" i="19"/>
  <c r="H42" i="19"/>
  <c r="E42" i="19"/>
  <c r="J41" i="19"/>
  <c r="I41" i="19"/>
  <c r="H41" i="19"/>
  <c r="E41" i="19"/>
  <c r="J40" i="19"/>
  <c r="I40" i="19"/>
  <c r="H40" i="19"/>
  <c r="E40" i="19"/>
  <c r="J39" i="19"/>
  <c r="F39" i="19"/>
  <c r="H39" i="19" s="1"/>
  <c r="C39" i="19"/>
  <c r="E39" i="19" s="1"/>
  <c r="J38" i="19"/>
  <c r="I38" i="19"/>
  <c r="H38" i="19"/>
  <c r="E38" i="19"/>
  <c r="J37" i="19"/>
  <c r="I37" i="19"/>
  <c r="H37" i="19"/>
  <c r="E37" i="19"/>
  <c r="J36" i="19"/>
  <c r="I36" i="19"/>
  <c r="H36" i="19"/>
  <c r="E36" i="19"/>
  <c r="J35" i="19"/>
  <c r="I35" i="19"/>
  <c r="H35" i="19"/>
  <c r="E35" i="19"/>
  <c r="J34" i="19"/>
  <c r="J33" i="19"/>
  <c r="J29" i="19"/>
  <c r="I29" i="19"/>
  <c r="H29" i="19"/>
  <c r="E29" i="19"/>
  <c r="J28" i="19"/>
  <c r="F28" i="19"/>
  <c r="H28" i="19" s="1"/>
  <c r="C28" i="19"/>
  <c r="E28" i="19" s="1"/>
  <c r="J27" i="19"/>
  <c r="I27" i="19"/>
  <c r="H27" i="19"/>
  <c r="E27" i="19"/>
  <c r="J26" i="19"/>
  <c r="F26" i="19"/>
  <c r="C26" i="19"/>
  <c r="E26" i="19" s="1"/>
  <c r="J25" i="19"/>
  <c r="J23" i="19"/>
  <c r="I23" i="19"/>
  <c r="H23" i="19"/>
  <c r="E23" i="19"/>
  <c r="E22" i="19" s="1"/>
  <c r="G22" i="19"/>
  <c r="F22" i="19"/>
  <c r="D22" i="19"/>
  <c r="C22" i="19"/>
  <c r="J21" i="19"/>
  <c r="I21" i="19"/>
  <c r="H21" i="19"/>
  <c r="E21" i="19"/>
  <c r="J20" i="19"/>
  <c r="I20" i="19"/>
  <c r="H20" i="19"/>
  <c r="E20" i="19"/>
  <c r="J19" i="19"/>
  <c r="F19" i="19"/>
  <c r="H19" i="19" s="1"/>
  <c r="C19" i="19"/>
  <c r="E19" i="19" s="1"/>
  <c r="J18" i="19"/>
  <c r="J17" i="19"/>
  <c r="I17" i="19"/>
  <c r="H17" i="19"/>
  <c r="E17" i="19"/>
  <c r="J15" i="19"/>
  <c r="I15" i="19"/>
  <c r="H15" i="19"/>
  <c r="E15" i="19"/>
  <c r="J14" i="19"/>
  <c r="I14" i="19"/>
  <c r="H14" i="19"/>
  <c r="E14" i="19"/>
  <c r="J13" i="19"/>
  <c r="I13" i="19"/>
  <c r="H13" i="19"/>
  <c r="E13" i="19"/>
  <c r="J12" i="19"/>
  <c r="I12" i="19"/>
  <c r="H12" i="19"/>
  <c r="E12" i="19"/>
  <c r="J11" i="19"/>
  <c r="H11" i="19"/>
  <c r="C10" i="19"/>
  <c r="E10" i="19" s="1"/>
  <c r="J10" i="19"/>
  <c r="D12" i="18"/>
  <c r="K89" i="18"/>
  <c r="I111" i="18"/>
  <c r="F111" i="18"/>
  <c r="J103" i="18"/>
  <c r="K103" i="18"/>
  <c r="I103" i="18"/>
  <c r="F103" i="18"/>
  <c r="F97" i="18"/>
  <c r="J69" i="18"/>
  <c r="K69" i="18"/>
  <c r="I69" i="18"/>
  <c r="F69" i="18"/>
  <c r="J64" i="18"/>
  <c r="K64" i="18"/>
  <c r="I64" i="18"/>
  <c r="F64" i="18"/>
  <c r="E62" i="18"/>
  <c r="G62" i="18"/>
  <c r="H62" i="18"/>
  <c r="J13" i="18"/>
  <c r="K13" i="18"/>
  <c r="J14" i="18"/>
  <c r="K14" i="18"/>
  <c r="J15" i="18"/>
  <c r="K15" i="18"/>
  <c r="J18" i="18"/>
  <c r="K18" i="18"/>
  <c r="J19" i="18"/>
  <c r="K19" i="18"/>
  <c r="J20" i="18"/>
  <c r="J23" i="18"/>
  <c r="K23" i="18"/>
  <c r="J24" i="18"/>
  <c r="K24" i="18"/>
  <c r="J25" i="18"/>
  <c r="K25" i="18"/>
  <c r="J26" i="18"/>
  <c r="K26" i="18"/>
  <c r="J27" i="18"/>
  <c r="K27" i="18"/>
  <c r="J38" i="18"/>
  <c r="K38" i="18"/>
  <c r="J39" i="18"/>
  <c r="K39" i="18"/>
  <c r="J40" i="18"/>
  <c r="K40" i="18"/>
  <c r="J41" i="18"/>
  <c r="K41" i="18"/>
  <c r="J45" i="18"/>
  <c r="J50" i="18"/>
  <c r="J57" i="18"/>
  <c r="K57" i="18"/>
  <c r="J58" i="18"/>
  <c r="K58" i="18"/>
  <c r="J59" i="18"/>
  <c r="K59" i="18"/>
  <c r="J60" i="18"/>
  <c r="K60" i="18"/>
  <c r="J61" i="18"/>
  <c r="K61" i="18"/>
  <c r="J63" i="18"/>
  <c r="K63" i="18"/>
  <c r="J65" i="18"/>
  <c r="K65" i="18"/>
  <c r="J67" i="18"/>
  <c r="K67" i="18"/>
  <c r="J68" i="18"/>
  <c r="K68" i="18"/>
  <c r="J71" i="18"/>
  <c r="K71" i="18"/>
  <c r="J72" i="18"/>
  <c r="K72" i="18"/>
  <c r="K73" i="18"/>
  <c r="J75" i="18"/>
  <c r="K75" i="18"/>
  <c r="J77" i="18"/>
  <c r="K77" i="18"/>
  <c r="J78" i="18"/>
  <c r="K78" i="18"/>
  <c r="J80" i="18"/>
  <c r="K80" i="18"/>
  <c r="J82" i="18"/>
  <c r="K82" i="18"/>
  <c r="J83" i="18"/>
  <c r="K83" i="18"/>
  <c r="J85" i="18"/>
  <c r="K85" i="18"/>
  <c r="J86" i="18"/>
  <c r="K86" i="18"/>
  <c r="J87" i="18"/>
  <c r="K87" i="18"/>
  <c r="J92" i="18"/>
  <c r="K92" i="18"/>
  <c r="J94" i="18"/>
  <c r="K94" i="18"/>
  <c r="J97" i="18"/>
  <c r="K97" i="18"/>
  <c r="J98" i="18"/>
  <c r="K98" i="18"/>
  <c r="J99" i="18"/>
  <c r="K99" i="18"/>
  <c r="J100" i="18"/>
  <c r="K100" i="18"/>
  <c r="J101" i="18"/>
  <c r="K101" i="18"/>
  <c r="J104" i="18"/>
  <c r="K104" i="18"/>
  <c r="J108" i="18"/>
  <c r="K108" i="18"/>
  <c r="J110" i="18"/>
  <c r="K110" i="18"/>
  <c r="J115" i="18"/>
  <c r="K115" i="18"/>
  <c r="J116" i="18"/>
  <c r="K116" i="18"/>
  <c r="I87" i="18"/>
  <c r="F87" i="18"/>
  <c r="I73" i="18"/>
  <c r="I85" i="18"/>
  <c r="F85" i="18"/>
  <c r="F78" i="18"/>
  <c r="F73" i="18"/>
  <c r="I27" i="18"/>
  <c r="F27" i="18"/>
  <c r="D56" i="18"/>
  <c r="G56" i="18"/>
  <c r="H56" i="18"/>
  <c r="G37" i="18"/>
  <c r="H12" i="18"/>
  <c r="H76" i="18"/>
  <c r="G66" i="18"/>
  <c r="H66" i="18"/>
  <c r="E56" i="18"/>
  <c r="E37" i="18"/>
  <c r="D37" i="18"/>
  <c r="I13" i="18"/>
  <c r="I14" i="18"/>
  <c r="I15" i="18"/>
  <c r="I18" i="18"/>
  <c r="I19" i="18"/>
  <c r="I20" i="18"/>
  <c r="I23" i="18"/>
  <c r="I24" i="18"/>
  <c r="I25" i="18"/>
  <c r="I26" i="18"/>
  <c r="I38" i="18"/>
  <c r="I39" i="18"/>
  <c r="I40" i="18"/>
  <c r="I41" i="18"/>
  <c r="I45" i="18"/>
  <c r="I50" i="18"/>
  <c r="I55" i="18"/>
  <c r="I57" i="18"/>
  <c r="I58" i="18"/>
  <c r="I59" i="18"/>
  <c r="I60" i="18"/>
  <c r="I61" i="18"/>
  <c r="I63" i="18"/>
  <c r="I65" i="18"/>
  <c r="I67" i="18"/>
  <c r="I68" i="18"/>
  <c r="I71" i="18"/>
  <c r="I72" i="18"/>
  <c r="I75" i="18"/>
  <c r="I77" i="18"/>
  <c r="I80" i="18"/>
  <c r="I82" i="18"/>
  <c r="I83" i="18"/>
  <c r="I86" i="18"/>
  <c r="I92" i="18"/>
  <c r="I97" i="18"/>
  <c r="I98" i="18"/>
  <c r="I99" i="18"/>
  <c r="I100" i="18"/>
  <c r="I101" i="18"/>
  <c r="I104" i="18"/>
  <c r="I108" i="18"/>
  <c r="I110" i="18"/>
  <c r="I115" i="18"/>
  <c r="I116" i="18"/>
  <c r="F13" i="18"/>
  <c r="F14" i="18"/>
  <c r="F15" i="18"/>
  <c r="F18" i="18"/>
  <c r="F19" i="18"/>
  <c r="F20" i="18"/>
  <c r="F23" i="18"/>
  <c r="F24" i="18"/>
  <c r="F25" i="18"/>
  <c r="F26" i="18"/>
  <c r="F38" i="18"/>
  <c r="F39" i="18"/>
  <c r="F40" i="18"/>
  <c r="F41" i="18"/>
  <c r="F45" i="18"/>
  <c r="F50" i="18"/>
  <c r="F55" i="18"/>
  <c r="F57" i="18"/>
  <c r="F58" i="18"/>
  <c r="F59" i="18"/>
  <c r="F60" i="18"/>
  <c r="F61" i="18"/>
  <c r="F63" i="18"/>
  <c r="F65" i="18"/>
  <c r="F67" i="18"/>
  <c r="F68" i="18"/>
  <c r="F71" i="18"/>
  <c r="F72" i="18"/>
  <c r="F75" i="18"/>
  <c r="F77" i="18"/>
  <c r="F80" i="18"/>
  <c r="F82" i="18"/>
  <c r="F83" i="18"/>
  <c r="F86" i="18"/>
  <c r="F92" i="18"/>
  <c r="F94" i="18"/>
  <c r="F98" i="18"/>
  <c r="F99" i="18"/>
  <c r="F100" i="18"/>
  <c r="F101" i="18"/>
  <c r="F104" i="18"/>
  <c r="F108" i="18"/>
  <c r="F110" i="18"/>
  <c r="F115" i="18"/>
  <c r="F116" i="18"/>
  <c r="J55" i="18"/>
  <c r="G59" i="19"/>
  <c r="F59" i="19"/>
  <c r="G9" i="19"/>
  <c r="J65" i="19"/>
  <c r="I94" i="19"/>
  <c r="G64" i="19"/>
  <c r="J54" i="19"/>
  <c r="E54" i="19"/>
  <c r="D9" i="19"/>
  <c r="H103" i="19" l="1"/>
  <c r="H100" i="19" s="1"/>
  <c r="I42" i="18"/>
  <c r="I17" i="18"/>
  <c r="D64" i="19"/>
  <c r="F42" i="18"/>
  <c r="F102" i="18"/>
  <c r="E118" i="18"/>
  <c r="I76" i="18"/>
  <c r="I102" i="18"/>
  <c r="L53" i="18"/>
  <c r="G127" i="19"/>
  <c r="J128" i="19"/>
  <c r="E78" i="19"/>
  <c r="K123" i="19"/>
  <c r="K125" i="19"/>
  <c r="K129" i="19"/>
  <c r="I72" i="19"/>
  <c r="K89" i="19"/>
  <c r="F127" i="19"/>
  <c r="I128" i="19"/>
  <c r="K17" i="19"/>
  <c r="K86" i="19"/>
  <c r="F64" i="19"/>
  <c r="H64" i="19" s="1"/>
  <c r="F49" i="19"/>
  <c r="H49" i="19" s="1"/>
  <c r="L44" i="18"/>
  <c r="I114" i="18"/>
  <c r="K95" i="19"/>
  <c r="E87" i="19"/>
  <c r="F18" i="19"/>
  <c r="H18" i="19" s="1"/>
  <c r="K104" i="19"/>
  <c r="J30" i="19"/>
  <c r="J87" i="19"/>
  <c r="H128" i="19"/>
  <c r="K111" i="19"/>
  <c r="K113" i="19"/>
  <c r="K114" i="19"/>
  <c r="K116" i="19"/>
  <c r="K118" i="19"/>
  <c r="K119" i="19"/>
  <c r="K115" i="19"/>
  <c r="K112" i="19"/>
  <c r="H60" i="19"/>
  <c r="K62" i="19"/>
  <c r="K53" i="19"/>
  <c r="I44" i="19"/>
  <c r="L96" i="18"/>
  <c r="L29" i="18"/>
  <c r="L111" i="18"/>
  <c r="K20" i="19"/>
  <c r="K56" i="19"/>
  <c r="I65" i="19"/>
  <c r="K107" i="19"/>
  <c r="L30" i="18"/>
  <c r="H94" i="19"/>
  <c r="K94" i="19" s="1"/>
  <c r="K105" i="19"/>
  <c r="H72" i="19"/>
  <c r="C97" i="19"/>
  <c r="I98" i="19"/>
  <c r="E109" i="19"/>
  <c r="K56" i="18"/>
  <c r="H109" i="19"/>
  <c r="L54" i="18"/>
  <c r="L74" i="18"/>
  <c r="L99" i="18"/>
  <c r="F114" i="18"/>
  <c r="K74" i="19"/>
  <c r="K85" i="19"/>
  <c r="K101" i="19"/>
  <c r="K81" i="19"/>
  <c r="K61" i="19"/>
  <c r="F97" i="19"/>
  <c r="F93" i="19" s="1"/>
  <c r="I87" i="19"/>
  <c r="K75" i="19"/>
  <c r="K73" i="19"/>
  <c r="K71" i="19"/>
  <c r="C64" i="19"/>
  <c r="E64" i="19" s="1"/>
  <c r="E65" i="19"/>
  <c r="K65" i="19" s="1"/>
  <c r="K44" i="19"/>
  <c r="K32" i="19"/>
  <c r="I30" i="19"/>
  <c r="C25" i="19"/>
  <c r="E25" i="19" s="1"/>
  <c r="K31" i="19"/>
  <c r="L80" i="18"/>
  <c r="K66" i="18"/>
  <c r="L41" i="18"/>
  <c r="L33" i="18"/>
  <c r="L77" i="18"/>
  <c r="L63" i="18"/>
  <c r="L78" i="18"/>
  <c r="L51" i="18"/>
  <c r="L31" i="18"/>
  <c r="K37" i="18"/>
  <c r="L117" i="18"/>
  <c r="K102" i="18"/>
  <c r="L101" i="18"/>
  <c r="L26" i="18"/>
  <c r="L73" i="18"/>
  <c r="L108" i="18"/>
  <c r="L69" i="18"/>
  <c r="L57" i="18"/>
  <c r="L27" i="18"/>
  <c r="J83" i="19"/>
  <c r="E72" i="19"/>
  <c r="J9" i="19"/>
  <c r="L100" i="18"/>
  <c r="K29" i="19"/>
  <c r="I70" i="19"/>
  <c r="H87" i="19"/>
  <c r="L83" i="18"/>
  <c r="K21" i="19"/>
  <c r="K79" i="19"/>
  <c r="I47" i="19"/>
  <c r="L116" i="18"/>
  <c r="J37" i="18"/>
  <c r="K36" i="19"/>
  <c r="K84" i="19"/>
  <c r="L105" i="18"/>
  <c r="K17" i="18"/>
  <c r="E128" i="19"/>
  <c r="L60" i="18"/>
  <c r="L40" i="18"/>
  <c r="K102" i="19"/>
  <c r="L28" i="18"/>
  <c r="L107" i="18"/>
  <c r="L110" i="18"/>
  <c r="K67" i="19"/>
  <c r="K69" i="19"/>
  <c r="L106" i="18"/>
  <c r="K28" i="19"/>
  <c r="L46" i="18"/>
  <c r="K96" i="19"/>
  <c r="F37" i="18"/>
  <c r="L87" i="18"/>
  <c r="I22" i="19"/>
  <c r="I26" i="19"/>
  <c r="J102" i="18"/>
  <c r="K90" i="19"/>
  <c r="J106" i="19"/>
  <c r="K110" i="19"/>
  <c r="H98" i="19"/>
  <c r="K98" i="19" s="1"/>
  <c r="H78" i="19"/>
  <c r="I78" i="19"/>
  <c r="K47" i="19"/>
  <c r="K23" i="19"/>
  <c r="K46" i="19"/>
  <c r="K50" i="19"/>
  <c r="K51" i="19"/>
  <c r="K68" i="19"/>
  <c r="H22" i="19"/>
  <c r="K41" i="19"/>
  <c r="K43" i="19"/>
  <c r="K55" i="19"/>
  <c r="K57" i="19"/>
  <c r="E60" i="19"/>
  <c r="K88" i="19"/>
  <c r="K12" i="19"/>
  <c r="K14" i="19"/>
  <c r="K15" i="19"/>
  <c r="K19" i="19"/>
  <c r="K37" i="19"/>
  <c r="K38" i="19"/>
  <c r="K82" i="19"/>
  <c r="F10" i="19"/>
  <c r="H10" i="19" s="1"/>
  <c r="K10" i="19" s="1"/>
  <c r="I77" i="19"/>
  <c r="E77" i="19"/>
  <c r="H59" i="19"/>
  <c r="I60" i="19"/>
  <c r="K48" i="19"/>
  <c r="K42" i="19"/>
  <c r="E11" i="19"/>
  <c r="K11" i="19" s="1"/>
  <c r="I11" i="19"/>
  <c r="K114" i="18"/>
  <c r="L115" i="18"/>
  <c r="L92" i="18"/>
  <c r="L86" i="18"/>
  <c r="K62" i="18"/>
  <c r="K76" i="18"/>
  <c r="L75" i="18"/>
  <c r="L72" i="18"/>
  <c r="L59" i="18"/>
  <c r="L85" i="18"/>
  <c r="L79" i="18"/>
  <c r="L70" i="18"/>
  <c r="L71" i="18"/>
  <c r="L15" i="18"/>
  <c r="L68" i="18"/>
  <c r="L84" i="18"/>
  <c r="L50" i="18"/>
  <c r="L64" i="18"/>
  <c r="F12" i="18"/>
  <c r="L47" i="18"/>
  <c r="H118" i="18"/>
  <c r="I12" i="18"/>
  <c r="K12" i="18"/>
  <c r="L104" i="18"/>
  <c r="F76" i="18"/>
  <c r="L94" i="18"/>
  <c r="J76" i="18"/>
  <c r="J66" i="18"/>
  <c r="I66" i="18"/>
  <c r="F66" i="18"/>
  <c r="L67" i="18"/>
  <c r="I62" i="18"/>
  <c r="F62" i="18"/>
  <c r="L61" i="18"/>
  <c r="F56" i="18"/>
  <c r="J56" i="18"/>
  <c r="L55" i="18"/>
  <c r="L48" i="18"/>
  <c r="L45" i="18"/>
  <c r="J42" i="18"/>
  <c r="L43" i="18"/>
  <c r="K42" i="18"/>
  <c r="L39" i="18"/>
  <c r="L38" i="18"/>
  <c r="L24" i="18"/>
  <c r="L23" i="18"/>
  <c r="J17" i="18"/>
  <c r="L18" i="18"/>
  <c r="L14" i="18"/>
  <c r="L13" i="18"/>
  <c r="K54" i="19"/>
  <c r="J72" i="19"/>
  <c r="J78" i="19"/>
  <c r="I106" i="19"/>
  <c r="C49" i="19"/>
  <c r="E49" i="19" s="1"/>
  <c r="K49" i="19" s="1"/>
  <c r="L98" i="18"/>
  <c r="L20" i="18"/>
  <c r="L103" i="18"/>
  <c r="J22" i="19"/>
  <c r="I28" i="19"/>
  <c r="K83" i="19"/>
  <c r="K91" i="19"/>
  <c r="I100" i="19"/>
  <c r="K108" i="19"/>
  <c r="K63" i="19"/>
  <c r="L21" i="18"/>
  <c r="L95" i="18"/>
  <c r="H30" i="19"/>
  <c r="K76" i="19"/>
  <c r="G97" i="19"/>
  <c r="G93" i="19" s="1"/>
  <c r="J59" i="19"/>
  <c r="L112" i="18"/>
  <c r="F34" i="19"/>
  <c r="I37" i="18"/>
  <c r="L58" i="18"/>
  <c r="I52" i="19"/>
  <c r="C34" i="19"/>
  <c r="I39" i="19"/>
  <c r="G118" i="18"/>
  <c r="C18" i="19"/>
  <c r="K52" i="19"/>
  <c r="L97" i="18"/>
  <c r="L19" i="18"/>
  <c r="K13" i="19"/>
  <c r="K40" i="19"/>
  <c r="K121" i="19"/>
  <c r="K45" i="19"/>
  <c r="L22" i="18"/>
  <c r="K99" i="19"/>
  <c r="D127" i="19"/>
  <c r="F25" i="19"/>
  <c r="H26" i="19"/>
  <c r="K26" i="19" s="1"/>
  <c r="L113" i="18"/>
  <c r="G77" i="19"/>
  <c r="L82" i="18"/>
  <c r="J62" i="18"/>
  <c r="K35" i="19"/>
  <c r="K80" i="19"/>
  <c r="J109" i="19"/>
  <c r="L16" i="18"/>
  <c r="E30" i="19"/>
  <c r="K22" i="19"/>
  <c r="I109" i="19"/>
  <c r="J12" i="18"/>
  <c r="I56" i="18"/>
  <c r="E106" i="19"/>
  <c r="K106" i="19" s="1"/>
  <c r="J60" i="19"/>
  <c r="L65" i="18"/>
  <c r="K27" i="19"/>
  <c r="K66" i="19"/>
  <c r="J94" i="19"/>
  <c r="J114" i="18"/>
  <c r="I19" i="19"/>
  <c r="L25" i="18"/>
  <c r="H70" i="19"/>
  <c r="K70" i="19" s="1"/>
  <c r="K39" i="19"/>
  <c r="L81" i="18"/>
  <c r="I59" i="19"/>
  <c r="E59" i="19"/>
  <c r="D58" i="19"/>
  <c r="J64" i="19"/>
  <c r="E103" i="19"/>
  <c r="J103" i="19"/>
  <c r="H127" i="19"/>
  <c r="C127" i="19"/>
  <c r="K103" i="19" l="1"/>
  <c r="K78" i="19"/>
  <c r="I18" i="19"/>
  <c r="I118" i="18"/>
  <c r="F118" i="18"/>
  <c r="F58" i="19"/>
  <c r="K72" i="19"/>
  <c r="C58" i="19"/>
  <c r="E58" i="19" s="1"/>
  <c r="K128" i="19"/>
  <c r="J127" i="19"/>
  <c r="K87" i="19"/>
  <c r="I64" i="19"/>
  <c r="K60" i="19"/>
  <c r="K109" i="19"/>
  <c r="I97" i="19"/>
  <c r="I10" i="19"/>
  <c r="K64" i="19"/>
  <c r="K30" i="19"/>
  <c r="L114" i="18"/>
  <c r="L102" i="18"/>
  <c r="L37" i="18"/>
  <c r="H97" i="19"/>
  <c r="H93" i="19" s="1"/>
  <c r="K59" i="19"/>
  <c r="L12" i="18"/>
  <c r="L62" i="18"/>
  <c r="K118" i="18"/>
  <c r="L76" i="18"/>
  <c r="L66" i="18"/>
  <c r="L56" i="18"/>
  <c r="L42" i="18"/>
  <c r="L17" i="18"/>
  <c r="J118" i="18"/>
  <c r="J77" i="19"/>
  <c r="G58" i="19"/>
  <c r="G92" i="19" s="1"/>
  <c r="G132" i="19" s="1"/>
  <c r="H77" i="19"/>
  <c r="K77" i="19" s="1"/>
  <c r="F33" i="19"/>
  <c r="H34" i="19"/>
  <c r="I34" i="19"/>
  <c r="I49" i="19"/>
  <c r="E18" i="19"/>
  <c r="K18" i="19" s="1"/>
  <c r="I25" i="19"/>
  <c r="H25" i="19"/>
  <c r="K25" i="19" s="1"/>
  <c r="C33" i="19"/>
  <c r="E33" i="19" s="1"/>
  <c r="E34" i="19"/>
  <c r="C93" i="19"/>
  <c r="I93" i="19" s="1"/>
  <c r="E127" i="19"/>
  <c r="K127" i="19" s="1"/>
  <c r="I127" i="19"/>
  <c r="D97" i="19"/>
  <c r="J100" i="19"/>
  <c r="I58" i="19" l="1"/>
  <c r="J92" i="19"/>
  <c r="J58" i="19"/>
  <c r="H58" i="19"/>
  <c r="K58" i="19" s="1"/>
  <c r="L118" i="18"/>
  <c r="K34" i="19"/>
  <c r="H33" i="19"/>
  <c r="K33" i="19" s="1"/>
  <c r="I33" i="19"/>
  <c r="C9" i="19"/>
  <c r="F9" i="19"/>
  <c r="D93" i="19"/>
  <c r="D132" i="19" s="1"/>
  <c r="J97" i="19"/>
  <c r="E97" i="19"/>
  <c r="K100" i="19"/>
  <c r="H9" i="19" l="1"/>
  <c r="F92" i="19"/>
  <c r="I9" i="19"/>
  <c r="E9" i="19"/>
  <c r="C92" i="19"/>
  <c r="E93" i="19"/>
  <c r="K97" i="19"/>
  <c r="J93" i="19"/>
  <c r="J132" i="19"/>
  <c r="K9" i="19" l="1"/>
  <c r="E92" i="19"/>
  <c r="E132" i="19" s="1"/>
  <c r="C132" i="19"/>
  <c r="F132" i="19"/>
  <c r="H92" i="19"/>
  <c r="I92" i="19"/>
  <c r="K93" i="19"/>
  <c r="K92" i="19" l="1"/>
  <c r="I132" i="19"/>
  <c r="H132" i="19"/>
  <c r="K132" i="19" s="1"/>
</calcChain>
</file>

<file path=xl/sharedStrings.xml><?xml version="1.0" encoding="utf-8"?>
<sst xmlns="http://schemas.openxmlformats.org/spreadsheetml/2006/main" count="502" uniqueCount="403">
  <si>
    <t>(грн.)</t>
  </si>
  <si>
    <t>Разом</t>
  </si>
  <si>
    <t>фонд</t>
  </si>
  <si>
    <t>Податкові надходження</t>
  </si>
  <si>
    <t>Неподаткові надходження</t>
  </si>
  <si>
    <t xml:space="preserve">Інші неподаткові надходження </t>
  </si>
  <si>
    <t>Інші надходження</t>
  </si>
  <si>
    <t>Власні надходження бюджетних установ</t>
  </si>
  <si>
    <t>Разом доходів</t>
  </si>
  <si>
    <t>Податки на доходи,податки на прибуток, податки на збільшення 
ринкової вартості</t>
  </si>
  <si>
    <t>Надходження від відчудження майна,що знаходиться у комунальній власності</t>
  </si>
  <si>
    <t>Адміністративні збори та платежі, доходи від некомерційної  господарської діяльності</t>
  </si>
  <si>
    <t>Соціальний захист та соціальне забезпечення</t>
  </si>
  <si>
    <t>Плата за надання адмінністративних послуг</t>
  </si>
  <si>
    <t>Надходження від орендної плати за користування цілісним майновим комплексом та іншим держмайном</t>
  </si>
  <si>
    <t>Кошти, що надходять до районних та міських (м.Київ і Севастополя, міст республіканського та обласного значення) бюджетів з міських (міст районного значення), селещних, сільських та районних у містах бюджетів</t>
  </si>
  <si>
    <t>Відсоток виконання до затверджених показників</t>
  </si>
  <si>
    <t xml:space="preserve">Офіційні трансферти </t>
  </si>
  <si>
    <t>Кошти, що надходять за взаємними розрахунками між місцевими бюджетами </t>
  </si>
  <si>
    <t>40000000</t>
  </si>
  <si>
    <t>Податок та збір на доходи фізичних осіб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</si>
  <si>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</si>
  <si>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Доходи від власності та підприємницької діяльності  </t>
  </si>
  <si>
    <t>Інші надходження  </t>
  </si>
  <si>
    <t>Доходи від операцій з капіталом </t>
  </si>
  <si>
    <t>Державне мито</t>
  </si>
  <si>
    <t xml:space="preserve">Державне мито, пов'язане з видачею та оформленням закордонних паспортів (посвідок) та паспортів громадян України  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</si>
  <si>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</si>
  <si>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1020</t>
  </si>
  <si>
    <t>1090</t>
  </si>
  <si>
    <t>Багатопрофільна стаціонарна медична допомога населенню</t>
  </si>
  <si>
    <t>0100</t>
  </si>
  <si>
    <t>1000</t>
  </si>
  <si>
    <t>2000</t>
  </si>
  <si>
    <t>2010</t>
  </si>
  <si>
    <t>3000</t>
  </si>
  <si>
    <t>3033</t>
  </si>
  <si>
    <t>4000</t>
  </si>
  <si>
    <t>4060</t>
  </si>
  <si>
    <t>5000</t>
  </si>
  <si>
    <t>Утримання та навчально-тренувальна робота комунальних дитячо-юнацьких спортивних шкіл</t>
  </si>
  <si>
    <t>5031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</si>
  <si>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</si>
  <si>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</si>
  <si>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8000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</si>
  <si>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</si>
  <si>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</si>
  <si>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</si>
  <si>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</si>
  <si>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</si>
  <si>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0150</t>
  </si>
  <si>
    <t>Інша діяльність у сфері державного управління</t>
  </si>
  <si>
    <t>Забезпечення діяльності інших закладів у сфері освіти</t>
  </si>
  <si>
    <t>Інші заходи у сфері соціального захисту і соціального забезпечення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</si>
  <si>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</si>
  <si>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</si>
  <si>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Інша діяльність</t>
  </si>
  <si>
    <t>Міжбюджетні трансферти</t>
  </si>
  <si>
    <t>Економічна діяльність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</si>
  <si>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</si>
  <si>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</si>
  <si>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</si>
  <si>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Житлово-комунальне господарство</t>
  </si>
  <si>
    <t>Державне управлiння</t>
  </si>
  <si>
    <t/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</si>
  <si>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</si>
  <si>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</si>
  <si>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</si>
  <si>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0133</t>
  </si>
  <si>
    <t>0180</t>
  </si>
  <si>
    <t>Освiта</t>
  </si>
  <si>
    <t>Надання дошкільної освіти</t>
  </si>
  <si>
    <t>0910</t>
  </si>
  <si>
    <t>1010</t>
  </si>
  <si>
    <t>0921</t>
  </si>
  <si>
    <t>0960</t>
  </si>
  <si>
    <t>0990</t>
  </si>
  <si>
    <t>Інші програми та заходи у сфері освіти</t>
  </si>
  <si>
    <t>Охорона здоров’я</t>
  </si>
  <si>
    <t>0731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</si>
  <si>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</si>
  <si>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</si>
  <si>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</si>
  <si>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Централізовані заходи з лікування хворих на цукровий та нецукровий діабет</t>
  </si>
  <si>
    <t>0763</t>
  </si>
  <si>
    <t>2144</t>
  </si>
  <si>
    <t>Відшкодування вартості лікарських засобів для лікування окремих захворювань</t>
  </si>
  <si>
    <t>2146</t>
  </si>
  <si>
    <t>Компенсаційні виплати на пільговий проїзд автомобільним транспортом окремим категоріям громадян</t>
  </si>
  <si>
    <t>1070</t>
  </si>
  <si>
    <t>1040</t>
  </si>
  <si>
    <t>3140</t>
  </si>
  <si>
    <t>3242</t>
  </si>
  <si>
    <t>Культура i мистецтво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</si>
  <si>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</si>
  <si>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</si>
  <si>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</si>
  <si>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</si>
  <si>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</si>
  <si>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Забезпечення діяльності палаців i будинків культури, клубів, центрів дозвілля та iнших клубних закладів</t>
  </si>
  <si>
    <t>0828</t>
  </si>
  <si>
    <t>0829</t>
  </si>
  <si>
    <t>4081</t>
  </si>
  <si>
    <t>4082</t>
  </si>
  <si>
    <t>Фiзична культура i спорт</t>
  </si>
  <si>
    <t>0810</t>
  </si>
  <si>
    <t>6000</t>
  </si>
  <si>
    <t>Експлуатація та технічне обслуговування житлового фонду</t>
  </si>
  <si>
    <t>0620</t>
  </si>
  <si>
    <t>6011</t>
  </si>
  <si>
    <t>Забезпечення діяльності водопровідно-каналізаційного господарства</t>
  </si>
  <si>
    <t>6013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</si>
  <si>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</si>
  <si>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</si>
  <si>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</si>
  <si>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</si>
  <si>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Інша діяльність у сфері житлово-комунального господарства</t>
  </si>
  <si>
    <t>0640</t>
  </si>
  <si>
    <t>6090</t>
  </si>
  <si>
    <t>7000</t>
  </si>
  <si>
    <t>Здійснення  заходів із землеустрою</t>
  </si>
  <si>
    <t>0421</t>
  </si>
  <si>
    <t>7130</t>
  </si>
  <si>
    <t>Будівництво об'єктів житлово-комунального господарства</t>
  </si>
  <si>
    <t>0443</t>
  </si>
  <si>
    <t>7310</t>
  </si>
  <si>
    <t>Будівництво установ та закладів культури</t>
  </si>
  <si>
    <t>7324</t>
  </si>
  <si>
    <t>Будівництво споруд, установ та закладів фізичної культури і спорту</t>
  </si>
  <si>
    <t>7325</t>
  </si>
  <si>
    <t>Розроблення схем планування та забудови територій (містобудівної документації)</t>
  </si>
  <si>
    <t>7350</t>
  </si>
  <si>
    <t>0490</t>
  </si>
  <si>
    <t>Реалізація інших заходів щодо соціально-економічного розвитку територій</t>
  </si>
  <si>
    <t>7370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</si>
  <si>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</si>
  <si>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</si>
  <si>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</si>
  <si>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</si>
  <si>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</si>
  <si>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</si>
  <si>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</si>
  <si>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</si>
  <si>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</si>
  <si>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</si>
  <si>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</si>
  <si>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</si>
  <si>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Інші заходи, пов'язані з економічною діяльністю</t>
  </si>
  <si>
    <t>7693</t>
  </si>
  <si>
    <t>0320</t>
  </si>
  <si>
    <t>8130</t>
  </si>
  <si>
    <t>Утилізація відходів</t>
  </si>
  <si>
    <t>0512</t>
  </si>
  <si>
    <t>8312</t>
  </si>
  <si>
    <t>Фінансова підтримка засобів масової інформації</t>
  </si>
  <si>
    <t>0830</t>
  </si>
  <si>
    <t>8410</t>
  </si>
  <si>
    <t>Інші субвенції з місцевого бюджету</t>
  </si>
  <si>
    <t>9770</t>
  </si>
  <si>
    <t>Код ФКВКБ</t>
  </si>
  <si>
    <t>9000</t>
  </si>
  <si>
    <t>Всього</t>
  </si>
  <si>
    <t>Найменування видатків місцевого бюджету</t>
  </si>
  <si>
    <t>Загальний</t>
  </si>
  <si>
    <t>Спеціальний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</si>
  <si>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</si>
  <si>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</si>
  <si>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</si>
  <si>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</si>
  <si>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</si>
  <si>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</si>
  <si>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</si>
  <si>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</si>
  <si>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</si>
  <si>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</si>
  <si>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</si>
  <si>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</si>
  <si>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</si>
  <si>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</si>
  <si>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</si>
  <si>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</si>
  <si>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</si>
  <si>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</si>
  <si>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Всього податок на нерухоме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</si>
  <si>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</si>
  <si>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</si>
  <si>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</si>
  <si>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</si>
  <si>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Всього плата за землю</t>
  </si>
  <si>
    <t>Транспортний податок з юридичних осіб</t>
  </si>
  <si>
    <t>Туристичний збір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</si>
  <si>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</si>
  <si>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</si>
  <si>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</si>
  <si>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</si>
  <si>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Всього єдиний податок (фіз. ос. та юр.ос.)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</si>
  <si>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</si>
  <si>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</si>
  <si>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</si>
  <si>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</si>
  <si>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</si>
  <si>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</si>
  <si>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</si>
  <si>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</si>
  <si>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</si>
  <si>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</si>
  <si>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</si>
  <si>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</si>
  <si>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</si>
  <si>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</si>
  <si>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</si>
  <si>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</si>
  <si>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</si>
  <si>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</si>
  <si>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</si>
  <si>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органів державного управління  </t>
  </si>
  <si>
    <t>Субвенція з державного бюджету місцевим бюджетам на формування інфраструктури об’єднаних територіальних громад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</si>
  <si>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</si>
  <si>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</si>
  <si>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</si>
  <si>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</si>
  <si>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</si>
  <si>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</si>
  <si>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Найменування доходів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</si>
  <si>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</si>
  <si>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</si>
  <si>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7220</t>
  </si>
  <si>
    <t>Газифікація населених пунктів</t>
  </si>
  <si>
    <t>0432</t>
  </si>
  <si>
    <t>0610</t>
  </si>
  <si>
    <t>7340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</si>
  <si>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</si>
  <si>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Співфінансування інвестиційних проектів, що реалізуються за рахунок коштів державного фонду регіонального розвитку</t>
  </si>
  <si>
    <t>7361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</si>
  <si>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</si>
  <si>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r>
      <t>Кошти, що надходять з інших бюджетів</t>
    </r>
    <r>
      <rPr>
        <sz val="11"/>
        <color indexed="8"/>
        <rFont val="Times New Roman"/>
        <family val="1"/>
        <charset val="204"/>
      </rPr>
      <t> </t>
    </r>
  </si>
  <si>
    <t xml:space="preserve">РАЗОМ ДОХОДІВ  </t>
  </si>
  <si>
    <t>Транспортний податок з фізичних осіб </t>
  </si>
  <si>
    <t xml:space="preserve"> Відсоток виконання до затверджених показників</t>
  </si>
  <si>
    <t>Забезпечення збору та вивезення сміття і відходів</t>
  </si>
  <si>
    <t>6014</t>
  </si>
  <si>
    <t>Заходи із запобігання та ліквідації надзвичайних ситуацій та наслідків стихійного лиха</t>
  </si>
  <si>
    <t>8110</t>
  </si>
  <si>
    <t>Обслуговування місцевого боргу</t>
  </si>
  <si>
    <t>0170</t>
  </si>
  <si>
    <t>8600</t>
  </si>
  <si>
    <t>Субвенції з місцевого бюджету державному бюджету на виконання програм соціально-економічного розвитку регіонів</t>
  </si>
  <si>
    <t>9800</t>
  </si>
  <si>
    <t xml:space="preserve">Виконання інвестиційних проектів в рамках здійснення заходів щодо соціално-економічного розвитку окремих територій </t>
  </si>
  <si>
    <t>7363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</si>
  <si>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</si>
  <si>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7362</t>
  </si>
  <si>
    <t>Виконання інвестиційних проектів в рамках формування структури ОТГ</t>
  </si>
  <si>
    <t>Утримання та розвиток автомобільних доріг та дорожньої інфраструктури за рахунок субвенції з державного бюджету</t>
  </si>
  <si>
    <t>7462</t>
  </si>
  <si>
    <t>Проведення місцевих виборів</t>
  </si>
  <si>
    <t>0191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</si>
  <si>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</si>
  <si>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Проектування, реставрація та охорона пам‘яток архітектури</t>
  </si>
  <si>
    <t>Інші дотації з місцевого бюджету</t>
  </si>
  <si>
    <t>Субвенція з місцевого бюджету на реалізацію заходів, спрямованих на розвиток системи охорони здоров'я у
сільській місцевості, за рахунок відповідної субвенції з державного бюджету</t>
  </si>
  <si>
    <t>Субвенції з місцевого бюджету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бюджетного періоду)</t>
  </si>
  <si>
    <t>Субвенція з місцевого бюджету на
будівництво мультифункціональних
майданчиків для занять ігровими видами
спорту за рахунок відповідної субвенції з
державного бюджету</t>
  </si>
  <si>
    <t>Виконання інвестиційних проектів в рамках реалізації заходів, спрямованих на розвиток системи охорони здоров"я у сільській місцевості</t>
  </si>
  <si>
    <t>7367</t>
  </si>
  <si>
    <t>Надання соціальних гарантій фізичним особам, які надають соціальні послуги громадянам похилого віку, особам з інвалідінстю, дітям з інвалідністю, хворим, які не здатні до самообслуговування і потребують сторонньої допомоги</t>
  </si>
  <si>
    <t>3160</t>
  </si>
  <si>
    <t>Надання загальної середньої освіти закладами загальної середньої освіти</t>
  </si>
  <si>
    <t>1021</t>
  </si>
  <si>
    <t>1024</t>
  </si>
  <si>
    <t>1031</t>
  </si>
  <si>
    <t>1061</t>
  </si>
  <si>
    <t>1141</t>
  </si>
  <si>
    <t>Надання спеціальної освіти мистецькими школами</t>
  </si>
  <si>
    <t>1080</t>
  </si>
  <si>
    <t>1142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</si>
  <si>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</si>
  <si>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</si>
  <si>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</si>
  <si>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1152</t>
  </si>
  <si>
    <t>Забезпечення діяльності центрів професійного розвитку педагогічних працівників</t>
  </si>
  <si>
    <t>1160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</si>
  <si>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</si>
  <si>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</si>
  <si>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інших пільг окремим категоріям громадян відповідно до законодавства</t>
  </si>
  <si>
    <t>1030</t>
  </si>
  <si>
    <t>3031</t>
  </si>
  <si>
    <t>Надання пільг окремим категоріям громадян з оплати послуг зв"язку</t>
  </si>
  <si>
    <t>3032</t>
  </si>
  <si>
    <t>Компенсаційні виплати за пільговий проїзд окремих категорій громадян на залізничному транспорті</t>
  </si>
  <si>
    <t>3035</t>
  </si>
  <si>
    <t>Забезпечення діяльності інших закладів у сфері соціального захисту і соціального забезпечення</t>
  </si>
  <si>
    <t>3241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</si>
  <si>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</si>
  <si>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6071</t>
  </si>
  <si>
    <t>Будівництво інших об"єктів комунальної власності</t>
  </si>
  <si>
    <t>7330</t>
  </si>
  <si>
    <t>8220</t>
  </si>
  <si>
    <t>0380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</si>
  <si>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</si>
  <si>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</si>
  <si>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Податок на прибуток підприємств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</si>
  <si>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</si>
  <si>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</si>
  <si>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</si>
  <si>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</si>
  <si>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</si>
  <si>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3124</t>
  </si>
  <si>
    <t>7540</t>
  </si>
  <si>
    <t>8240</t>
  </si>
  <si>
    <t>5048</t>
  </si>
  <si>
    <t>6086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</si>
  <si>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</si>
  <si>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Реалізація заходів, спрямованих на підвищення доступності широкосмугового доступу до Інтернету в сільській місцевості</t>
  </si>
  <si>
    <t>Заходи та роботи з територіальної оборони</t>
  </si>
  <si>
    <t>Розвиток спортивної інфраструктури</t>
  </si>
  <si>
    <t>Інша діяльність щодо забезпечення житлом громадян</t>
  </si>
  <si>
    <t>Виконання інвестиційних проектів в рамках здійснення заходів щодо соціально-економічного розвитку окремих територій</t>
  </si>
  <si>
    <t>0460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</si>
  <si>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</si>
  <si>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</si>
  <si>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Звіт про сумісність для виконання бюджету додат  6 місяці 2022.xls</t>
  </si>
  <si>
    <t>Дата звіту: 07.07.2022 11:01</t>
  </si>
  <si>
    <t>Якщо зберегти книгу в старішому форматі або відкрити її в попередній версії програми Microsoft Excel, наведені нижче функції будуть недоступні.</t>
  </si>
  <si>
    <t>Істотна втрата функціональності</t>
  </si>
  <si>
    <t># випадків</t>
  </si>
  <si>
    <t>Версія</t>
  </si>
  <si>
    <t>Деякі клітинки містять діапазони умовного форматування, які перекриваються. Попередні версії Excel не враховуватимуть усі правила умовного форматування у клітинках, що перекриваються. Такі клітинки відображатимуть різні типи умовного форматування.</t>
  </si>
  <si>
    <t>видатки 1'!L33:N107</t>
  </si>
  <si>
    <t>видатки 1'!M31:N32</t>
  </si>
  <si>
    <t>видатки 1'!L12:N30</t>
  </si>
  <si>
    <t>Excel 97-2003</t>
  </si>
  <si>
    <t>8710</t>
  </si>
  <si>
    <t>Резервний фонд місцевого бюджету</t>
  </si>
  <si>
    <t>3210</t>
  </si>
  <si>
    <t>Організація та проведення громадських робіт</t>
  </si>
  <si>
    <t>1050</t>
  </si>
  <si>
    <t>6017</t>
  </si>
  <si>
    <t>Інша діяльність, пов’язана з експлуатацією об’єктів житлово- комунального господарства</t>
  </si>
  <si>
    <t>Дотації з державного бюджету місцевим бюджетам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</si>
  <si>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</si>
  <si>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</si>
  <si>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</si>
  <si>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Видатки на поховання учасників бойових дій та осіб з інвалідністю внаслідок війни</t>
  </si>
  <si>
    <t>3090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</si>
  <si>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</si>
  <si>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</si>
  <si>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</si>
  <si>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позашкільної освіти закладами позашкільної освіти, заходи із позашкільної освіти з дітьми</t>
  </si>
  <si>
    <t>Забезпечення діяльності місцевої та добровільної пожежної охорони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</si>
  <si>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</si>
  <si>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</si>
  <si>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</si>
  <si>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7383</t>
  </si>
  <si>
    <t>Реалізація проєктів(об"єктів, заходів) за рахунок коштів фонду ліквідації наслідків зброїної агресії</t>
  </si>
  <si>
    <t>7322</t>
  </si>
  <si>
    <t>Будівництво медичних установ та закладів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</si>
  <si>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</si>
  <si>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Податок на доходи фізичних осіб у вигляді мінімального податкового зобов`язання, що підлягає сплаті фізичними особами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</si>
  <si>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</si>
  <si>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Затверджено з урахуванням змін на  2024 рік</t>
  </si>
  <si>
    <t xml:space="preserve"> Затверджено з урахуванням змін на 2024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</si>
  <si>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агресії</t>
  </si>
  <si>
    <t>1200</t>
  </si>
  <si>
    <t>Інші заходи та заклади молодіжної політики</t>
  </si>
  <si>
    <t>3133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</si>
  <si>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 державного бюджету)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</si>
  <si>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</si>
  <si>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1291</t>
  </si>
  <si>
    <t>1292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</si>
  <si>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</si>
  <si>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</si>
  <si>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8230</t>
  </si>
  <si>
    <t>Інші заходи громадського порядку та безпеки</t>
  </si>
  <si>
    <t>Інша діяльність у сфері екології та охорони природних ресурсів</t>
  </si>
  <si>
    <t>8330</t>
  </si>
  <si>
    <t>0540</t>
  </si>
  <si>
    <t>Доходи бюджету Тростянецької міської територіальної громади за 2024  рік</t>
  </si>
  <si>
    <t>Видатки бюджету Тростянецької міської  територіальної громади за  2024 рік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</si>
  <si>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</si>
  <si>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</si>
  <si>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</si>
  <si>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</si>
  <si>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</si>
  <si>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1181</t>
  </si>
  <si>
    <t>1182</t>
  </si>
  <si>
    <t>1403</t>
  </si>
  <si>
    <t>Нерозподілені трансферти з державного бюджету</t>
  </si>
  <si>
    <t>8500</t>
  </si>
  <si>
    <t>Профінансовано за 2024 рік</t>
  </si>
  <si>
    <t>Фактично надійшло за 2024 рік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</si>
  <si>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</si>
  <si>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</si>
  <si>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</si>
  <si>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ККД</t>
  </si>
  <si>
    <t xml:space="preserve">Код КПКВКМБ </t>
  </si>
  <si>
    <t>Секретар міської ради                                                               Наталія КОВАЛЬОВА</t>
  </si>
  <si>
    <t xml:space="preserve">                                                            Наталія КОВАЛЬОВА</t>
  </si>
  <si>
    <t xml:space="preserve">Секретар міської ради   </t>
  </si>
  <si>
    <t>Додаток 1</t>
  </si>
  <si>
    <t>до рішення 22 сесії 8 скдикання (третє пленарне засідання)</t>
  </si>
  <si>
    <t>Тростянецької міської ради від 14 лютого 2025 року №33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</si>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</sst>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8" x14ac:knownFonts="1"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7.5"/>
      <color indexed="12"/>
      <name val="Times New Roman Cyr"/>
      <charset val="204"/>
    </font>
    <font>
      <sz val="10"/>
      <name val="Times New Roman"/>
      <family val="1"/>
      <charset val="204"/>
    </font>
    <font>
      <sz val="9"/>
      <name val="Times New Roman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sz val="16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3" fillId="0" borderId="0"/>
    <xf numFmtId="0" fontId="31" fillId="0" borderId="0"/>
    <xf numFmtId="0" fontId="32" fillId="0" borderId="0"/>
    <xf numFmtId="0" fontId="32" fillId="0" borderId="0"/>
    <xf numFmtId="0" fontId="12" fillId="0" borderId="0"/>
    <xf numFmtId="0" fontId="5" fillId="0" borderId="0"/>
    <xf numFmtId="0" fontId="32" fillId="0" borderId="0"/>
    <xf numFmtId="0" fontId="31" fillId="0" borderId="0"/>
    <xf numFmtId="0" fontId="3" fillId="0" borderId="0"/>
    <xf numFmtId="0" fontId="41" fillId="0" borderId="0"/>
    <xf numFmtId="0" fontId="2" fillId="0" borderId="0"/>
    <xf numFmtId="0" fontId="45" fillId="0" borderId="0"/>
    <xf numFmtId="0" fontId="1" fillId="0" borderId="0"/>
  </cellStyleXfs>
  <cellXfs count="229">
    <xf numFmtId="0" fontId="0" fillId="0" borderId="0" xfId="0"/>
    <xf numFmtId="0" fontId="6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wrapText="1"/>
    </xf>
    <xf numFmtId="0" fontId="15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10" fillId="2" borderId="0" xfId="0" applyFont="1" applyFill="1"/>
    <xf numFmtId="0" fontId="17" fillId="2" borderId="0" xfId="0" applyFont="1" applyFill="1"/>
    <xf numFmtId="0" fontId="5" fillId="2" borderId="0" xfId="0" applyFont="1" applyFill="1"/>
    <xf numFmtId="0" fontId="16" fillId="2" borderId="0" xfId="0" applyFont="1" applyFill="1"/>
    <xf numFmtId="0" fontId="10" fillId="2" borderId="0" xfId="0" applyFont="1" applyFill="1" applyAlignment="1"/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top"/>
    </xf>
    <xf numFmtId="0" fontId="19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vertical="top" wrapText="1"/>
    </xf>
    <xf numFmtId="0" fontId="19" fillId="2" borderId="2" xfId="0" applyFont="1" applyFill="1" applyBorder="1" applyAlignment="1">
      <alignment vertical="top"/>
    </xf>
    <xf numFmtId="0" fontId="33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vertical="top"/>
    </xf>
    <xf numFmtId="0" fontId="34" fillId="2" borderId="2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wrapText="1"/>
    </xf>
    <xf numFmtId="0" fontId="33" fillId="2" borderId="2" xfId="0" applyFont="1" applyFill="1" applyBorder="1" applyAlignment="1">
      <alignment horizontal="left" vertical="top" wrapText="1"/>
    </xf>
    <xf numFmtId="0" fontId="34" fillId="2" borderId="2" xfId="0" applyFont="1" applyFill="1" applyBorder="1" applyAlignment="1">
      <alignment horizontal="left" vertical="top" wrapText="1"/>
    </xf>
    <xf numFmtId="0" fontId="20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/>
    </xf>
    <xf numFmtId="0" fontId="21" fillId="2" borderId="2" xfId="0" applyFont="1" applyFill="1" applyBorder="1" applyAlignment="1">
      <alignment horizontal="left" vertical="top" wrapText="1"/>
    </xf>
    <xf numFmtId="49" fontId="19" fillId="2" borderId="2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left" vertical="top" wrapText="1"/>
    </xf>
    <xf numFmtId="3" fontId="19" fillId="2" borderId="1" xfId="0" applyNumberFormat="1" applyFont="1" applyFill="1" applyBorder="1" applyAlignment="1"/>
    <xf numFmtId="3" fontId="19" fillId="2" borderId="2" xfId="0" applyNumberFormat="1" applyFont="1" applyFill="1" applyBorder="1"/>
    <xf numFmtId="3" fontId="19" fillId="2" borderId="2" xfId="0" applyNumberFormat="1" applyFont="1" applyFill="1" applyBorder="1" applyAlignment="1"/>
    <xf numFmtId="3" fontId="33" fillId="2" borderId="2" xfId="0" applyNumberFormat="1" applyFont="1" applyFill="1" applyBorder="1" applyAlignment="1">
      <alignment horizontal="right"/>
    </xf>
    <xf numFmtId="3" fontId="20" fillId="2" borderId="2" xfId="0" applyNumberFormat="1" applyFont="1" applyFill="1" applyBorder="1"/>
    <xf numFmtId="3" fontId="20" fillId="2" borderId="2" xfId="0" applyNumberFormat="1" applyFont="1" applyFill="1" applyBorder="1" applyAlignment="1"/>
    <xf numFmtId="3" fontId="34" fillId="2" borderId="2" xfId="0" applyNumberFormat="1" applyFont="1" applyFill="1" applyBorder="1" applyAlignment="1">
      <alignment horizontal="right"/>
    </xf>
    <xf numFmtId="3" fontId="35" fillId="2" borderId="2" xfId="0" applyNumberFormat="1" applyFont="1" applyFill="1" applyBorder="1" applyAlignment="1">
      <alignment horizontal="right"/>
    </xf>
    <xf numFmtId="3" fontId="24" fillId="2" borderId="2" xfId="0" applyNumberFormat="1" applyFont="1" applyFill="1" applyBorder="1" applyAlignment="1"/>
    <xf numFmtId="3" fontId="34" fillId="2" borderId="2" xfId="0" applyNumberFormat="1" applyFont="1" applyFill="1" applyBorder="1" applyAlignment="1"/>
    <xf numFmtId="3" fontId="22" fillId="2" borderId="2" xfId="0" applyNumberFormat="1" applyFont="1" applyFill="1" applyBorder="1" applyAlignment="1"/>
    <xf numFmtId="3" fontId="36" fillId="2" borderId="2" xfId="0" applyNumberFormat="1" applyFont="1" applyFill="1" applyBorder="1" applyAlignment="1"/>
    <xf numFmtId="3" fontId="37" fillId="2" borderId="2" xfId="0" applyNumberFormat="1" applyFont="1" applyFill="1" applyBorder="1" applyAlignment="1"/>
    <xf numFmtId="3" fontId="33" fillId="2" borderId="2" xfId="0" applyNumberFormat="1" applyFont="1" applyFill="1" applyBorder="1" applyAlignment="1"/>
    <xf numFmtId="0" fontId="33" fillId="0" borderId="2" xfId="8" applyFont="1" applyBorder="1"/>
    <xf numFmtId="0" fontId="33" fillId="0" borderId="2" xfId="8" applyFont="1" applyBorder="1" applyAlignment="1">
      <alignment horizontal="center" vertical="center"/>
    </xf>
    <xf numFmtId="0" fontId="33" fillId="0" borderId="2" xfId="8" applyFont="1" applyBorder="1" applyAlignment="1">
      <alignment wrapText="1"/>
    </xf>
    <xf numFmtId="165" fontId="34" fillId="2" borderId="1" xfId="0" applyNumberFormat="1" applyFont="1" applyFill="1" applyBorder="1" applyAlignment="1"/>
    <xf numFmtId="165" fontId="33" fillId="2" borderId="1" xfId="0" applyNumberFormat="1" applyFont="1" applyFill="1" applyBorder="1" applyAlignment="1"/>
    <xf numFmtId="165" fontId="38" fillId="2" borderId="1" xfId="0" applyNumberFormat="1" applyFont="1" applyFill="1" applyBorder="1" applyAlignment="1"/>
    <xf numFmtId="0" fontId="19" fillId="2" borderId="2" xfId="0" applyFont="1" applyFill="1" applyBorder="1" applyAlignment="1">
      <alignment horizontal="center" vertical="top"/>
    </xf>
    <xf numFmtId="0" fontId="6" fillId="0" borderId="0" xfId="0" applyFont="1" applyFill="1" applyAlignment="1">
      <alignment vertical="center"/>
    </xf>
    <xf numFmtId="49" fontId="22" fillId="2" borderId="0" xfId="0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left" vertical="top" wrapText="1"/>
    </xf>
    <xf numFmtId="3" fontId="22" fillId="2" borderId="0" xfId="0" applyNumberFormat="1" applyFont="1" applyFill="1" applyBorder="1" applyAlignment="1"/>
    <xf numFmtId="165" fontId="38" fillId="2" borderId="0" xfId="0" applyNumberFormat="1" applyFont="1" applyFill="1" applyBorder="1" applyAlignment="1"/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top" wrapText="1"/>
    </xf>
    <xf numFmtId="0" fontId="39" fillId="3" borderId="2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0" fontId="30" fillId="0" borderId="0" xfId="0" applyFont="1"/>
    <xf numFmtId="0" fontId="40" fillId="0" borderId="2" xfId="7" applyFont="1" applyBorder="1" applyAlignment="1">
      <alignment wrapText="1"/>
    </xf>
    <xf numFmtId="0" fontId="8" fillId="2" borderId="0" xfId="0" applyFont="1" applyFill="1"/>
    <xf numFmtId="0" fontId="7" fillId="2" borderId="0" xfId="0" applyFont="1" applyFill="1" applyAlignment="1">
      <alignment wrapText="1"/>
    </xf>
    <xf numFmtId="0" fontId="10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0" fillId="0" borderId="6" xfId="0" applyNumberFormat="1" applyBorder="1" applyAlignment="1">
      <alignment vertical="top" wrapText="1"/>
    </xf>
    <xf numFmtId="0" fontId="0" fillId="0" borderId="7" xfId="0" applyNumberFormat="1" applyBorder="1" applyAlignment="1">
      <alignment vertical="top" wrapText="1"/>
    </xf>
    <xf numFmtId="0" fontId="0" fillId="0" borderId="8" xfId="0" applyNumberFormat="1" applyBorder="1" applyAlignment="1">
      <alignment vertical="top" wrapText="1"/>
    </xf>
    <xf numFmtId="0" fontId="10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9" xfId="0" applyNumberFormat="1" applyBorder="1" applyAlignment="1">
      <alignment horizontal="center" vertical="top" wrapText="1"/>
    </xf>
    <xf numFmtId="0" fontId="4" fillId="0" borderId="0" xfId="2" quotePrefix="1" applyNumberFormat="1" applyAlignment="1" applyProtection="1">
      <alignment horizontal="center" vertical="top" wrapText="1"/>
    </xf>
    <xf numFmtId="0" fontId="0" fillId="0" borderId="10" xfId="0" applyNumberFormat="1" applyBorder="1" applyAlignment="1">
      <alignment horizontal="center" vertical="top" wrapText="1"/>
    </xf>
    <xf numFmtId="0" fontId="0" fillId="0" borderId="8" xfId="0" applyNumberFormat="1" applyBorder="1" applyAlignment="1">
      <alignment horizontal="center" vertical="top" wrapText="1"/>
    </xf>
    <xf numFmtId="0" fontId="4" fillId="0" borderId="8" xfId="2" quotePrefix="1" applyNumberFormat="1" applyBorder="1" applyAlignment="1" applyProtection="1">
      <alignment horizontal="center" vertical="top" wrapText="1"/>
    </xf>
    <xf numFmtId="0" fontId="0" fillId="0" borderId="11" xfId="0" applyNumberFormat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29" fillId="2" borderId="0" xfId="0" applyNumberFormat="1" applyFont="1" applyFill="1" applyBorder="1" applyAlignment="1">
      <alignment horizontal="center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38" fillId="2" borderId="12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3" fontId="22" fillId="2" borderId="2" xfId="0" applyNumberFormat="1" applyFont="1" applyFill="1" applyBorder="1"/>
    <xf numFmtId="0" fontId="33" fillId="0" borderId="12" xfId="8" applyFont="1" applyBorder="1" applyAlignment="1">
      <alignment horizontal="center" vertical="center"/>
    </xf>
    <xf numFmtId="0" fontId="6" fillId="2" borderId="0" xfId="0" applyFont="1" applyFill="1"/>
    <xf numFmtId="1" fontId="42" fillId="2" borderId="0" xfId="0" applyNumberFormat="1" applyFont="1" applyFill="1" applyAlignment="1">
      <alignment horizontal="center" vertical="center"/>
    </xf>
    <xf numFmtId="1" fontId="42" fillId="2" borderId="0" xfId="0" applyNumberFormat="1" applyFont="1" applyFill="1" applyBorder="1" applyAlignment="1">
      <alignment horizontal="center" vertical="center"/>
    </xf>
    <xf numFmtId="1" fontId="26" fillId="2" borderId="0" xfId="0" applyNumberFormat="1" applyFont="1" applyFill="1" applyAlignment="1">
      <alignment horizontal="center" vertical="center"/>
    </xf>
    <xf numFmtId="1" fontId="26" fillId="2" borderId="2" xfId="0" applyNumberFormat="1" applyFont="1" applyFill="1" applyBorder="1" applyAlignment="1">
      <alignment horizontal="center" vertical="center"/>
    </xf>
    <xf numFmtId="1" fontId="26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3" fontId="26" fillId="2" borderId="0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Fill="1"/>
    <xf numFmtId="0" fontId="33" fillId="0" borderId="2" xfId="8" applyFont="1" applyBorder="1" applyAlignment="1">
      <alignment horizontal="center"/>
    </xf>
    <xf numFmtId="0" fontId="38" fillId="2" borderId="1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1" fontId="27" fillId="2" borderId="2" xfId="0" applyNumberFormat="1" applyFont="1" applyFill="1" applyBorder="1" applyAlignment="1">
      <alignment horizontal="center" vertical="center"/>
    </xf>
    <xf numFmtId="1" fontId="26" fillId="2" borderId="3" xfId="0" applyNumberFormat="1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center" vertical="center"/>
    </xf>
    <xf numFmtId="1" fontId="27" fillId="2" borderId="3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/>
    </xf>
    <xf numFmtId="0" fontId="27" fillId="2" borderId="3" xfId="0" applyFont="1" applyFill="1" applyBorder="1" applyAlignment="1">
      <alignment horizontal="center"/>
    </xf>
    <xf numFmtId="0" fontId="5" fillId="0" borderId="0" xfId="0" applyFont="1"/>
    <xf numFmtId="3" fontId="26" fillId="2" borderId="2" xfId="0" applyNumberFormat="1" applyFont="1" applyFill="1" applyBorder="1" applyAlignment="1" applyProtection="1">
      <alignment horizontal="center" vertical="center"/>
    </xf>
    <xf numFmtId="3" fontId="26" fillId="2" borderId="2" xfId="0" applyNumberFormat="1" applyFont="1" applyFill="1" applyBorder="1" applyAlignment="1">
      <alignment horizontal="center" vertical="center"/>
    </xf>
    <xf numFmtId="3" fontId="26" fillId="2" borderId="2" xfId="5" applyNumberFormat="1" applyFont="1" applyFill="1" applyBorder="1" applyAlignment="1">
      <alignment horizontal="center" vertical="center"/>
    </xf>
    <xf numFmtId="3" fontId="26" fillId="2" borderId="2" xfId="4" applyNumberFormat="1" applyFont="1" applyFill="1" applyBorder="1" applyAlignment="1">
      <alignment horizontal="center" vertical="center"/>
    </xf>
    <xf numFmtId="1" fontId="26" fillId="4" borderId="0" xfId="0" applyNumberFormat="1" applyFont="1" applyFill="1" applyAlignment="1">
      <alignment horizontal="center" vertical="center"/>
    </xf>
    <xf numFmtId="3" fontId="26" fillId="4" borderId="2" xfId="0" applyNumberFormat="1" applyFont="1" applyFill="1" applyBorder="1" applyAlignment="1" applyProtection="1">
      <alignment horizontal="center" vertical="center"/>
    </xf>
    <xf numFmtId="3" fontId="28" fillId="2" borderId="2" xfId="0" applyNumberFormat="1" applyFont="1" applyFill="1" applyBorder="1" applyAlignment="1" applyProtection="1">
      <alignment horizontal="center" vertical="center"/>
    </xf>
    <xf numFmtId="3" fontId="28" fillId="2" borderId="2" xfId="0" applyNumberFormat="1" applyFont="1" applyFill="1" applyBorder="1" applyAlignment="1">
      <alignment horizontal="center" vertical="center"/>
    </xf>
    <xf numFmtId="3" fontId="46" fillId="2" borderId="2" xfId="0" applyNumberFormat="1" applyFont="1" applyFill="1" applyBorder="1" applyAlignment="1" applyProtection="1">
      <alignment horizontal="center" vertical="center"/>
    </xf>
    <xf numFmtId="3" fontId="28" fillId="2" borderId="1" xfId="0" applyNumberFormat="1" applyFont="1" applyFill="1" applyBorder="1" applyAlignment="1" applyProtection="1">
      <alignment horizontal="center" vertical="center"/>
    </xf>
    <xf numFmtId="1" fontId="26" fillId="2" borderId="2" xfId="0" applyNumberFormat="1" applyFont="1" applyFill="1" applyBorder="1" applyAlignment="1" applyProtection="1">
      <alignment horizontal="center" vertical="center"/>
    </xf>
    <xf numFmtId="1" fontId="26" fillId="4" borderId="2" xfId="0" applyNumberFormat="1" applyFont="1" applyFill="1" applyBorder="1" applyAlignment="1" applyProtection="1">
      <alignment horizontal="center" vertical="center"/>
    </xf>
    <xf numFmtId="0" fontId="43" fillId="4" borderId="0" xfId="0" applyFont="1" applyFill="1" applyAlignment="1">
      <alignment horizontal="center" vertical="center"/>
    </xf>
    <xf numFmtId="1" fontId="26" fillId="2" borderId="2" xfId="14" applyNumberFormat="1" applyFont="1" applyFill="1" applyBorder="1" applyAlignment="1">
      <alignment horizontal="right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 wrapText="1"/>
    </xf>
    <xf numFmtId="164" fontId="28" fillId="0" borderId="1" xfId="0" applyNumberFormat="1" applyFont="1" applyFill="1" applyBorder="1" applyAlignment="1">
      <alignment horizontal="center" vertical="center"/>
    </xf>
    <xf numFmtId="3" fontId="26" fillId="2" borderId="2" xfId="5" applyNumberFormat="1" applyFont="1" applyFill="1" applyBorder="1" applyAlignment="1">
      <alignment horizontal="right" vertical="center"/>
    </xf>
    <xf numFmtId="3" fontId="26" fillId="2" borderId="2" xfId="0" applyNumberFormat="1" applyFont="1" applyFill="1" applyBorder="1" applyAlignment="1" applyProtection="1">
      <alignment horizontal="right" vertical="center"/>
    </xf>
    <xf numFmtId="3" fontId="26" fillId="2" borderId="2" xfId="0" applyNumberFormat="1" applyFont="1" applyFill="1" applyBorder="1" applyAlignment="1">
      <alignment horizontal="right" vertical="center"/>
    </xf>
    <xf numFmtId="164" fontId="26" fillId="0" borderId="1" xfId="0" applyNumberFormat="1" applyFont="1" applyFill="1" applyBorder="1" applyAlignment="1">
      <alignment horizontal="right" vertical="center"/>
    </xf>
    <xf numFmtId="1" fontId="26" fillId="2" borderId="2" xfId="5" applyNumberFormat="1" applyFont="1" applyFill="1" applyBorder="1" applyAlignment="1">
      <alignment horizontal="right" vertical="center"/>
    </xf>
    <xf numFmtId="1" fontId="26" fillId="2" borderId="2" xfId="0" applyNumberFormat="1" applyFont="1" applyFill="1" applyBorder="1" applyAlignment="1" applyProtection="1">
      <alignment horizontal="right" vertical="center"/>
    </xf>
    <xf numFmtId="1" fontId="26" fillId="2" borderId="2" xfId="0" applyNumberFormat="1" applyFont="1" applyFill="1" applyBorder="1" applyAlignment="1">
      <alignment horizontal="right" vertical="center"/>
    </xf>
    <xf numFmtId="3" fontId="26" fillId="4" borderId="2" xfId="0" applyNumberFormat="1" applyFont="1" applyFill="1" applyBorder="1" applyAlignment="1" applyProtection="1">
      <alignment horizontal="right" vertical="center"/>
    </xf>
    <xf numFmtId="1" fontId="28" fillId="2" borderId="2" xfId="0" applyNumberFormat="1" applyFont="1" applyFill="1" applyBorder="1" applyAlignment="1" applyProtection="1">
      <alignment horizontal="center" vertical="center"/>
    </xf>
    <xf numFmtId="1" fontId="26" fillId="2" borderId="2" xfId="4" applyNumberFormat="1" applyFont="1" applyFill="1" applyBorder="1" applyAlignment="1">
      <alignment horizontal="right" vertical="center"/>
    </xf>
    <xf numFmtId="164" fontId="26" fillId="2" borderId="1" xfId="0" applyNumberFormat="1" applyFont="1" applyFill="1" applyBorder="1" applyAlignment="1">
      <alignment horizontal="right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1" fontId="28" fillId="2" borderId="1" xfId="0" applyNumberFormat="1" applyFont="1" applyFill="1" applyBorder="1" applyAlignment="1" applyProtection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1" fontId="26" fillId="2" borderId="2" xfId="16" applyNumberFormat="1" applyFont="1" applyFill="1" applyBorder="1" applyAlignment="1">
      <alignment horizontal="right" vertical="center"/>
    </xf>
    <xf numFmtId="1" fontId="26" fillId="2" borderId="1" xfId="5" applyNumberFormat="1" applyFont="1" applyFill="1" applyBorder="1" applyAlignment="1">
      <alignment horizontal="right" vertical="center"/>
    </xf>
    <xf numFmtId="1" fontId="26" fillId="2" borderId="1" xfId="0" applyNumberFormat="1" applyFont="1" applyFill="1" applyBorder="1" applyAlignment="1">
      <alignment horizontal="right" vertical="center"/>
    </xf>
    <xf numFmtId="1" fontId="46" fillId="2" borderId="2" xfId="0" applyNumberFormat="1" applyFont="1" applyFill="1" applyBorder="1" applyAlignment="1" applyProtection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/>
    <xf numFmtId="0" fontId="26" fillId="2" borderId="0" xfId="0" applyFont="1" applyFill="1" applyAlignment="1">
      <alignment horizontal="center" vertical="center"/>
    </xf>
    <xf numFmtId="0" fontId="28" fillId="0" borderId="28" xfId="0" applyFont="1" applyFill="1" applyBorder="1" applyAlignment="1">
      <alignment horizontal="left" vertical="center" wrapText="1"/>
    </xf>
    <xf numFmtId="49" fontId="28" fillId="2" borderId="21" xfId="0" applyNumberFormat="1" applyFont="1" applyFill="1" applyBorder="1" applyAlignment="1">
      <alignment horizontal="center" vertical="center"/>
    </xf>
    <xf numFmtId="49" fontId="28" fillId="2" borderId="21" xfId="0" applyNumberFormat="1" applyFont="1" applyFill="1" applyBorder="1" applyAlignment="1">
      <alignment horizontal="center" vertical="center" wrapText="1"/>
    </xf>
    <xf numFmtId="1" fontId="28" fillId="2" borderId="21" xfId="0" applyNumberFormat="1" applyFont="1" applyFill="1" applyBorder="1" applyAlignment="1" applyProtection="1">
      <alignment horizontal="center" vertical="center"/>
    </xf>
    <xf numFmtId="3" fontId="28" fillId="2" borderId="21" xfId="0" applyNumberFormat="1" applyFont="1" applyFill="1" applyBorder="1" applyAlignment="1" applyProtection="1">
      <alignment horizontal="center" vertical="center"/>
    </xf>
    <xf numFmtId="164" fontId="28" fillId="2" borderId="21" xfId="0" applyNumberFormat="1" applyFont="1" applyFill="1" applyBorder="1" applyAlignment="1">
      <alignment horizontal="center" vertical="center"/>
    </xf>
    <xf numFmtId="164" fontId="28" fillId="2" borderId="22" xfId="0" applyNumberFormat="1" applyFont="1" applyFill="1" applyBorder="1" applyAlignment="1">
      <alignment horizontal="center" vertical="center"/>
    </xf>
    <xf numFmtId="0" fontId="27" fillId="0" borderId="29" xfId="0" applyFont="1" applyFill="1" applyBorder="1" applyAlignment="1">
      <alignment horizontal="left" vertical="center" wrapText="1"/>
    </xf>
    <xf numFmtId="164" fontId="26" fillId="2" borderId="31" xfId="0" applyNumberFormat="1" applyFont="1" applyFill="1" applyBorder="1" applyAlignment="1">
      <alignment horizontal="right" vertical="center"/>
    </xf>
    <xf numFmtId="164" fontId="26" fillId="0" borderId="31" xfId="0" applyNumberFormat="1" applyFont="1" applyFill="1" applyBorder="1" applyAlignment="1">
      <alignment horizontal="center" vertical="center"/>
    </xf>
    <xf numFmtId="0" fontId="28" fillId="0" borderId="29" xfId="0" applyFont="1" applyFill="1" applyBorder="1" applyAlignment="1">
      <alignment horizontal="left" vertical="center" wrapText="1"/>
    </xf>
    <xf numFmtId="164" fontId="28" fillId="0" borderId="31" xfId="0" applyNumberFormat="1" applyFont="1" applyFill="1" applyBorder="1" applyAlignment="1">
      <alignment horizontal="center" vertical="center"/>
    </xf>
    <xf numFmtId="164" fontId="26" fillId="0" borderId="31" xfId="0" applyNumberFormat="1" applyFont="1" applyFill="1" applyBorder="1" applyAlignment="1">
      <alignment horizontal="right" vertical="center"/>
    </xf>
    <xf numFmtId="0" fontId="27" fillId="2" borderId="29" xfId="0" applyFont="1" applyFill="1" applyBorder="1" applyAlignment="1">
      <alignment horizontal="left" vertical="center" wrapText="1"/>
    </xf>
    <xf numFmtId="0" fontId="27" fillId="0" borderId="29" xfId="5" applyFont="1" applyBorder="1" applyAlignment="1">
      <alignment vertical="center" wrapText="1"/>
    </xf>
    <xf numFmtId="0" fontId="27" fillId="0" borderId="29" xfId="14" applyFont="1" applyBorder="1" applyAlignment="1">
      <alignment vertical="center" wrapText="1"/>
    </xf>
    <xf numFmtId="0" fontId="27" fillId="0" borderId="29" xfId="16" applyFont="1" applyBorder="1" applyAlignment="1">
      <alignment vertical="center" wrapText="1"/>
    </xf>
    <xf numFmtId="0" fontId="28" fillId="0" borderId="32" xfId="0" applyFont="1" applyFill="1" applyBorder="1" applyAlignment="1">
      <alignment horizontal="left" vertical="center" wrapText="1"/>
    </xf>
    <xf numFmtId="164" fontId="28" fillId="2" borderId="31" xfId="0" applyNumberFormat="1" applyFont="1" applyFill="1" applyBorder="1" applyAlignment="1">
      <alignment horizontal="center" vertical="center"/>
    </xf>
    <xf numFmtId="0" fontId="27" fillId="0" borderId="29" xfId="4" applyFont="1" applyBorder="1" applyAlignment="1">
      <alignment horizontal="left" vertical="center" wrapText="1"/>
    </xf>
    <xf numFmtId="0" fontId="27" fillId="0" borderId="29" xfId="5" applyFont="1" applyBorder="1" applyAlignment="1">
      <alignment horizontal="left" vertical="center" wrapText="1"/>
    </xf>
    <xf numFmtId="0" fontId="27" fillId="0" borderId="30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3" fontId="26" fillId="2" borderId="3" xfId="0" applyNumberFormat="1" applyFont="1" applyFill="1" applyBorder="1" applyAlignment="1">
      <alignment horizontal="right" vertical="center"/>
    </xf>
    <xf numFmtId="164" fontId="26" fillId="0" borderId="33" xfId="0" applyNumberFormat="1" applyFont="1" applyFill="1" applyBorder="1" applyAlignment="1">
      <alignment horizontal="right" vertical="center"/>
    </xf>
    <xf numFmtId="164" fontId="26" fillId="0" borderId="34" xfId="0" applyNumberFormat="1" applyFont="1" applyFill="1" applyBorder="1" applyAlignment="1">
      <alignment horizontal="right" vertical="center"/>
    </xf>
    <xf numFmtId="0" fontId="47" fillId="2" borderId="0" xfId="0" applyFont="1" applyFill="1" applyAlignment="1"/>
    <xf numFmtId="0" fontId="30" fillId="0" borderId="0" xfId="0" applyFont="1" applyFill="1" applyAlignment="1">
      <alignment vertical="center"/>
    </xf>
    <xf numFmtId="0" fontId="6" fillId="0" borderId="0" xfId="0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27" fillId="2" borderId="21" xfId="0" applyFont="1" applyFill="1" applyBorder="1" applyAlignment="1">
      <alignment horizontal="center" wrapText="1"/>
    </xf>
    <xf numFmtId="0" fontId="27" fillId="2" borderId="22" xfId="0" applyFont="1" applyFill="1" applyBorder="1" applyAlignment="1">
      <alignment horizontal="center" wrapText="1"/>
    </xf>
    <xf numFmtId="0" fontId="27" fillId="2" borderId="23" xfId="0" applyFont="1" applyFill="1" applyBorder="1" applyAlignment="1">
      <alignment horizontal="center" vertical="center" wrapText="1"/>
    </xf>
    <xf numFmtId="0" fontId="27" fillId="2" borderId="24" xfId="0" applyFont="1" applyFill="1" applyBorder="1" applyAlignment="1">
      <alignment horizontal="center" vertical="center" wrapText="1"/>
    </xf>
    <xf numFmtId="0" fontId="27" fillId="2" borderId="25" xfId="0" applyFont="1" applyFill="1" applyBorder="1" applyAlignment="1">
      <alignment horizontal="center" vertical="center" wrapText="1"/>
    </xf>
    <xf numFmtId="0" fontId="27" fillId="2" borderId="26" xfId="0" applyFont="1" applyFill="1" applyBorder="1" applyAlignment="1">
      <alignment horizontal="center"/>
    </xf>
    <xf numFmtId="0" fontId="27" fillId="2" borderId="27" xfId="0" applyFont="1" applyFill="1" applyBorder="1" applyAlignment="1">
      <alignment horizontal="center"/>
    </xf>
    <xf numFmtId="0" fontId="44" fillId="2" borderId="0" xfId="0" applyFont="1" applyFill="1" applyAlignment="1">
      <alignment horizontal="center"/>
    </xf>
    <xf numFmtId="0" fontId="27" fillId="2" borderId="2" xfId="0" applyFont="1" applyFill="1" applyBorder="1" applyAlignment="1">
      <alignment horizontal="center"/>
    </xf>
    <xf numFmtId="0" fontId="27" fillId="2" borderId="3" xfId="0" applyFont="1" applyFill="1" applyBorder="1" applyAlignment="1">
      <alignment horizontal="center"/>
    </xf>
    <xf numFmtId="0" fontId="27" fillId="2" borderId="21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28" xfId="0" applyFont="1" applyFill="1" applyBorder="1" applyAlignment="1">
      <alignment horizontal="center" vertical="center" wrapText="1"/>
    </xf>
    <xf numFmtId="0" fontId="27" fillId="2" borderId="29" xfId="0" applyFont="1" applyFill="1" applyBorder="1" applyAlignment="1">
      <alignment horizontal="center" vertical="center" wrapText="1"/>
    </xf>
    <xf numFmtId="0" fontId="27" fillId="2" borderId="30" xfId="0" applyFont="1" applyFill="1" applyBorder="1" applyAlignment="1">
      <alignment horizontal="center" vertical="center" wrapText="1"/>
    </xf>
  </cellXfs>
  <cellStyles count="18">
    <cellStyle name="Normal_Доходи" xfId="1"/>
    <cellStyle name="Гиперссылка" xfId="2" builtinId="8"/>
    <cellStyle name="Гиперссылка 2" xfId="3"/>
    <cellStyle name="Звичайний 2" xfId="4"/>
    <cellStyle name="Звичайний 2 2" xfId="5"/>
    <cellStyle name="Звичайний 2 3" xfId="14"/>
    <cellStyle name="Звичайний 2 4" xfId="16"/>
    <cellStyle name="Звичайний 3" xfId="6"/>
    <cellStyle name="Звичайний 4" xfId="7"/>
    <cellStyle name="Звичайний 5" xfId="13"/>
    <cellStyle name="Звичайний 6" xfId="15"/>
    <cellStyle name="Звичайний 7" xfId="17"/>
    <cellStyle name="Обычный" xfId="0" builtinId="0"/>
    <cellStyle name="Обычный 2" xfId="8"/>
    <cellStyle name="Обычный 2 2" xfId="9"/>
    <cellStyle name="Обычный 3" xfId="10"/>
    <cellStyle name="Обычный 4" xfId="11"/>
    <cellStyle name="Обычный 5" xfId="12"/>
  </cellStyles>
  <dxfs count="4">
    <dxf>
      <font>
        <color theme="0"/>
      </font>
    </dxf>
    <dxf>
      <font>
        <color theme="0"/>
      </font>
    </dxf>
    <dxf>
      <font>
        <color indexed="20"/>
      </font>
      <fill>
        <patternFill>
          <bgColor indexed="45"/>
        </patternFill>
      </fill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tabSelected="1" view="pageBreakPreview" zoomScale="115" zoomScaleNormal="115" zoomScaleSheetLayoutView="115" workbookViewId="0">
      <pane xSplit="2" ySplit="8" topLeftCell="C149" activePane="bottomRight" state="frozen"/>
      <selection pane="topRight" activeCell="C1" sqref="C1"/>
      <selection pane="bottomLeft" activeCell="A9" sqref="A9"/>
      <selection pane="bottomRight" activeCell="H2" sqref="H2:K2"/>
    </sheetView>
  </sheetViews>
  <sheetFormatPr defaultColWidth="9.33203125" defaultRowHeight="12" x14ac:dyDescent="0.2"/>
  <cols>
    <col min="1" max="1" width="16.6640625" style="64" customWidth="1"/>
    <col min="2" max="2" width="56" style="1" customWidth="1"/>
    <col min="3" max="3" width="18.5" style="108" customWidth="1"/>
    <col min="4" max="4" width="16" style="1" customWidth="1"/>
    <col min="5" max="5" width="15.83203125" style="1" customWidth="1"/>
    <col min="6" max="6" width="15.83203125" style="108" customWidth="1"/>
    <col min="7" max="7" width="15.1640625" style="1" customWidth="1"/>
    <col min="8" max="8" width="15.5" style="1" customWidth="1"/>
    <col min="9" max="9" width="13.5" style="1" customWidth="1"/>
    <col min="10" max="10" width="12.1640625" style="1" customWidth="1"/>
    <col min="11" max="11" width="14.5" style="1" customWidth="1"/>
    <col min="12" max="16384" width="9.33203125" style="1"/>
  </cols>
  <sheetData>
    <row r="1" spans="1:11" x14ac:dyDescent="0.2">
      <c r="I1" s="198" t="s">
        <v>399</v>
      </c>
      <c r="J1" s="198"/>
      <c r="K1" s="198"/>
    </row>
    <row r="2" spans="1:11" ht="12.75" customHeight="1" x14ac:dyDescent="0.2">
      <c r="H2" s="198" t="s">
        <v>400</v>
      </c>
      <c r="I2" s="198"/>
      <c r="J2" s="198"/>
      <c r="K2" s="198"/>
    </row>
    <row r="3" spans="1:11" ht="12.75" customHeight="1" x14ac:dyDescent="0.2">
      <c r="G3" s="198" t="s">
        <v>401</v>
      </c>
      <c r="H3" s="198"/>
      <c r="I3" s="198"/>
      <c r="J3" s="198"/>
      <c r="K3" s="198"/>
    </row>
    <row r="4" spans="1:11" ht="22.5" customHeight="1" x14ac:dyDescent="0.3">
      <c r="A4" s="199" t="s">
        <v>377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</row>
    <row r="5" spans="1:11" ht="12.75" thickBot="1" x14ac:dyDescent="0.25">
      <c r="J5" s="1" t="s">
        <v>0</v>
      </c>
    </row>
    <row r="6" spans="1:11" s="7" customFormat="1" ht="30.6" customHeight="1" thickBot="1" x14ac:dyDescent="0.25">
      <c r="A6" s="209" t="s">
        <v>394</v>
      </c>
      <c r="B6" s="209" t="s">
        <v>223</v>
      </c>
      <c r="C6" s="201" t="s">
        <v>361</v>
      </c>
      <c r="D6" s="201"/>
      <c r="E6" s="202"/>
      <c r="F6" s="200" t="s">
        <v>390</v>
      </c>
      <c r="G6" s="201"/>
      <c r="H6" s="202"/>
      <c r="I6" s="200" t="s">
        <v>238</v>
      </c>
      <c r="J6" s="201"/>
      <c r="K6" s="202"/>
    </row>
    <row r="7" spans="1:11" s="7" customFormat="1" ht="12" customHeight="1" x14ac:dyDescent="0.2">
      <c r="A7" s="210"/>
      <c r="B7" s="210"/>
      <c r="C7" s="203" t="s">
        <v>165</v>
      </c>
      <c r="D7" s="205" t="s">
        <v>166</v>
      </c>
      <c r="E7" s="205" t="s">
        <v>1</v>
      </c>
      <c r="F7" s="207" t="s">
        <v>165</v>
      </c>
      <c r="G7" s="205" t="s">
        <v>166</v>
      </c>
      <c r="H7" s="205" t="s">
        <v>1</v>
      </c>
      <c r="I7" s="207" t="s">
        <v>165</v>
      </c>
      <c r="J7" s="205" t="s">
        <v>166</v>
      </c>
      <c r="K7" s="205" t="s">
        <v>1</v>
      </c>
    </row>
    <row r="8" spans="1:11" s="7" customFormat="1" ht="18" customHeight="1" thickBot="1" x14ac:dyDescent="0.25">
      <c r="A8" s="211"/>
      <c r="B8" s="211"/>
      <c r="C8" s="204"/>
      <c r="D8" s="206"/>
      <c r="E8" s="206"/>
      <c r="F8" s="208"/>
      <c r="G8" s="206"/>
      <c r="H8" s="206"/>
      <c r="I8" s="206"/>
      <c r="J8" s="206"/>
      <c r="K8" s="206"/>
    </row>
    <row r="9" spans="1:11" s="8" customFormat="1" ht="15" x14ac:dyDescent="0.25">
      <c r="A9" s="14">
        <v>10000000</v>
      </c>
      <c r="B9" s="15" t="s">
        <v>3</v>
      </c>
      <c r="C9" s="43">
        <f>C10+C18+C25+C33</f>
        <v>230247540</v>
      </c>
      <c r="D9" s="43">
        <f>D54</f>
        <v>95000</v>
      </c>
      <c r="E9" s="43">
        <f t="shared" ref="E9:E21" si="0">C9+D9</f>
        <v>230342540</v>
      </c>
      <c r="F9" s="43">
        <f>F10+F18+F25+F33</f>
        <v>235226654.86999995</v>
      </c>
      <c r="G9" s="43">
        <f>G54</f>
        <v>86796.6</v>
      </c>
      <c r="H9" s="43">
        <f t="shared" ref="H9:H78" si="1">F9+G9</f>
        <v>235313451.46999994</v>
      </c>
      <c r="I9" s="60">
        <f t="shared" ref="I9:K44" si="2">F9/C9*100</f>
        <v>102.16250513251953</v>
      </c>
      <c r="J9" s="60">
        <f t="shared" si="2"/>
        <v>91.364842105263165</v>
      </c>
      <c r="K9" s="60">
        <f t="shared" si="2"/>
        <v>102.15805186050304</v>
      </c>
    </row>
    <row r="10" spans="1:11" s="12" customFormat="1" ht="48.75" customHeight="1" x14ac:dyDescent="0.25">
      <c r="A10" s="16">
        <v>11000000</v>
      </c>
      <c r="B10" s="17" t="s">
        <v>9</v>
      </c>
      <c r="C10" s="45">
        <f>C11+C17</f>
        <v>143200368</v>
      </c>
      <c r="D10" s="45"/>
      <c r="E10" s="45">
        <f t="shared" si="0"/>
        <v>143200368</v>
      </c>
      <c r="F10" s="45">
        <f>F11+F17</f>
        <v>147339137.30999997</v>
      </c>
      <c r="G10" s="45"/>
      <c r="H10" s="43">
        <f t="shared" si="1"/>
        <v>147339137.30999997</v>
      </c>
      <c r="I10" s="60">
        <f t="shared" si="2"/>
        <v>102.89019460480715</v>
      </c>
      <c r="J10" s="60" t="e">
        <f t="shared" si="2"/>
        <v>#DIV/0!</v>
      </c>
      <c r="K10" s="60">
        <f t="shared" si="2"/>
        <v>102.89019460480715</v>
      </c>
    </row>
    <row r="11" spans="1:11" s="10" customFormat="1" ht="18" customHeight="1" x14ac:dyDescent="0.25">
      <c r="A11" s="16">
        <v>11010000</v>
      </c>
      <c r="B11" s="18" t="s">
        <v>20</v>
      </c>
      <c r="C11" s="45">
        <f>C12+C13+C14+C15+C16</f>
        <v>142542107</v>
      </c>
      <c r="D11" s="45"/>
      <c r="E11" s="45">
        <f t="shared" si="0"/>
        <v>142542107</v>
      </c>
      <c r="F11" s="45">
        <f>F12+F13+F14+F15+F16</f>
        <v>146680193.57999998</v>
      </c>
      <c r="G11" s="45"/>
      <c r="H11" s="43">
        <f t="shared" si="1"/>
        <v>146680193.57999998</v>
      </c>
      <c r="I11" s="60">
        <f t="shared" si="2"/>
        <v>102.90306258767453</v>
      </c>
      <c r="J11" s="60" t="e">
        <f t="shared" si="2"/>
        <v>#DIV/0!</v>
      </c>
      <c r="K11" s="60">
        <f t="shared" si="2"/>
        <v>102.90306258767453</v>
      </c>
    </row>
    <row r="12" spans="1:11" s="8" customFormat="1" ht="45" x14ac:dyDescent="0.25">
      <c r="A12" s="19">
        <v>11010100</v>
      </c>
      <c r="B12" s="20" t="s">
        <v>167</v>
      </c>
      <c r="C12" s="47">
        <v>128843967</v>
      </c>
      <c r="D12" s="48"/>
      <c r="E12" s="48">
        <f t="shared" si="0"/>
        <v>128843967</v>
      </c>
      <c r="F12" s="48">
        <v>131706456.78</v>
      </c>
      <c r="G12" s="48"/>
      <c r="H12" s="43">
        <f t="shared" si="1"/>
        <v>131706456.78</v>
      </c>
      <c r="I12" s="61">
        <f t="shared" si="2"/>
        <v>102.22167156650804</v>
      </c>
      <c r="J12" s="61" t="e">
        <f t="shared" si="2"/>
        <v>#DIV/0!</v>
      </c>
      <c r="K12" s="60">
        <f t="shared" si="2"/>
        <v>102.22167156650804</v>
      </c>
    </row>
    <row r="13" spans="1:11" s="8" customFormat="1" ht="64.150000000000006" hidden="1" customHeight="1" x14ac:dyDescent="0.25">
      <c r="A13" s="19">
        <v>11010200</v>
      </c>
      <c r="B13" s="20" t="s">
        <v>168</v>
      </c>
      <c r="C13" s="47"/>
      <c r="D13" s="48"/>
      <c r="E13" s="48">
        <f t="shared" si="0"/>
        <v>0</v>
      </c>
      <c r="F13" s="48"/>
      <c r="G13" s="48"/>
      <c r="H13" s="43">
        <f t="shared" si="1"/>
        <v>0</v>
      </c>
      <c r="I13" s="61" t="e">
        <f t="shared" si="2"/>
        <v>#DIV/0!</v>
      </c>
      <c r="J13" s="61" t="e">
        <f t="shared" si="2"/>
        <v>#DIV/0!</v>
      </c>
      <c r="K13" s="60" t="e">
        <f t="shared" si="2"/>
        <v>#DIV/0!</v>
      </c>
    </row>
    <row r="14" spans="1:11" s="8" customFormat="1" ht="46.15" customHeight="1" x14ac:dyDescent="0.25">
      <c r="A14" s="19">
        <v>11010400</v>
      </c>
      <c r="B14" s="20" t="s">
        <v>169</v>
      </c>
      <c r="C14" s="47">
        <v>12500000</v>
      </c>
      <c r="D14" s="48"/>
      <c r="E14" s="48">
        <f t="shared" si="0"/>
        <v>12500000</v>
      </c>
      <c r="F14" s="48">
        <v>13947768.84</v>
      </c>
      <c r="G14" s="48"/>
      <c r="H14" s="43">
        <f t="shared" si="1"/>
        <v>13947768.84</v>
      </c>
      <c r="I14" s="61">
        <f t="shared" si="2"/>
        <v>111.58215072</v>
      </c>
      <c r="J14" s="61" t="e">
        <f t="shared" si="2"/>
        <v>#DIV/0!</v>
      </c>
      <c r="K14" s="60">
        <f t="shared" si="2"/>
        <v>111.58215072</v>
      </c>
    </row>
    <row r="15" spans="1:11" s="8" customFormat="1" ht="45" x14ac:dyDescent="0.25">
      <c r="A15" s="19">
        <v>11010500</v>
      </c>
      <c r="B15" s="20" t="s">
        <v>170</v>
      </c>
      <c r="C15" s="47">
        <v>850000</v>
      </c>
      <c r="D15" s="48"/>
      <c r="E15" s="48">
        <f t="shared" si="0"/>
        <v>850000</v>
      </c>
      <c r="F15" s="48">
        <v>692797.51</v>
      </c>
      <c r="G15" s="48"/>
      <c r="H15" s="43">
        <f t="shared" si="1"/>
        <v>692797.51</v>
      </c>
      <c r="I15" s="61">
        <f t="shared" si="2"/>
        <v>81.505589411764717</v>
      </c>
      <c r="J15" s="61" t="e">
        <f t="shared" si="2"/>
        <v>#DIV/0!</v>
      </c>
      <c r="K15" s="60">
        <f t="shared" si="2"/>
        <v>81.505589411764717</v>
      </c>
    </row>
    <row r="16" spans="1:11" s="8" customFormat="1" ht="45" x14ac:dyDescent="0.25">
      <c r="A16" s="19">
        <v>11011300</v>
      </c>
      <c r="B16" s="20" t="s">
        <v>358</v>
      </c>
      <c r="C16" s="47">
        <v>348140</v>
      </c>
      <c r="D16" s="48"/>
      <c r="E16" s="48">
        <f t="shared" si="0"/>
        <v>348140</v>
      </c>
      <c r="F16" s="48">
        <v>333170.45</v>
      </c>
      <c r="G16" s="48"/>
      <c r="H16" s="43">
        <f t="shared" si="1"/>
        <v>333170.45</v>
      </c>
      <c r="I16" s="61">
        <f t="shared" ref="I16" si="3">F16/C16*100</f>
        <v>95.700135003159644</v>
      </c>
      <c r="J16" s="61" t="e">
        <f t="shared" ref="J16" si="4">G16/D16*100</f>
        <v>#DIV/0!</v>
      </c>
      <c r="K16" s="60">
        <f t="shared" ref="K16" si="5">H16/E16*100</f>
        <v>95.700135003159644</v>
      </c>
    </row>
    <row r="17" spans="1:11" s="10" customFormat="1" ht="16.899999999999999" customHeight="1" x14ac:dyDescent="0.25">
      <c r="A17" s="16">
        <v>11020000</v>
      </c>
      <c r="B17" s="18" t="s">
        <v>301</v>
      </c>
      <c r="C17" s="44">
        <v>658261</v>
      </c>
      <c r="D17" s="45"/>
      <c r="E17" s="45">
        <f t="shared" si="0"/>
        <v>658261</v>
      </c>
      <c r="F17" s="45">
        <v>658943.73</v>
      </c>
      <c r="G17" s="45"/>
      <c r="H17" s="43">
        <f t="shared" si="1"/>
        <v>658943.73</v>
      </c>
      <c r="I17" s="60">
        <f t="shared" si="2"/>
        <v>100.10371721855009</v>
      </c>
      <c r="J17" s="60" t="e">
        <f t="shared" si="2"/>
        <v>#DIV/0!</v>
      </c>
      <c r="K17" s="60">
        <f t="shared" si="2"/>
        <v>100.10371721855009</v>
      </c>
    </row>
    <row r="18" spans="1:11" s="10" customFormat="1" ht="28.9" customHeight="1" x14ac:dyDescent="0.25">
      <c r="A18" s="23">
        <v>13000000</v>
      </c>
      <c r="B18" s="24" t="s">
        <v>171</v>
      </c>
      <c r="C18" s="49">
        <f>C19+C22+C24</f>
        <v>4635111</v>
      </c>
      <c r="D18" s="45"/>
      <c r="E18" s="45">
        <f t="shared" si="0"/>
        <v>4635111</v>
      </c>
      <c r="F18" s="49">
        <f>F19+F22+F24</f>
        <v>4635750.41</v>
      </c>
      <c r="G18" s="45"/>
      <c r="H18" s="43">
        <f t="shared" si="1"/>
        <v>4635750.41</v>
      </c>
      <c r="I18" s="60">
        <f t="shared" si="2"/>
        <v>100.01379492314209</v>
      </c>
      <c r="J18" s="60" t="e">
        <f t="shared" si="2"/>
        <v>#DIV/0!</v>
      </c>
      <c r="K18" s="60">
        <f t="shared" si="2"/>
        <v>100.01379492314209</v>
      </c>
    </row>
    <row r="19" spans="1:11" s="8" customFormat="1" ht="29.25" customHeight="1" x14ac:dyDescent="0.25">
      <c r="A19" s="23">
        <v>13010000</v>
      </c>
      <c r="B19" s="24" t="s">
        <v>172</v>
      </c>
      <c r="C19" s="49">
        <f>C21+C20</f>
        <v>4616011</v>
      </c>
      <c r="D19" s="48"/>
      <c r="E19" s="45">
        <f t="shared" si="0"/>
        <v>4616011</v>
      </c>
      <c r="F19" s="49">
        <f>F21+F20</f>
        <v>4616350.8899999997</v>
      </c>
      <c r="G19" s="48"/>
      <c r="H19" s="43">
        <f t="shared" si="1"/>
        <v>4616350.8899999997</v>
      </c>
      <c r="I19" s="60">
        <f t="shared" si="2"/>
        <v>100.00736328401297</v>
      </c>
      <c r="J19" s="60" t="e">
        <f t="shared" si="2"/>
        <v>#DIV/0!</v>
      </c>
      <c r="K19" s="60">
        <f t="shared" si="2"/>
        <v>100.00736328401297</v>
      </c>
    </row>
    <row r="20" spans="1:11" s="8" customFormat="1" ht="51" customHeight="1" x14ac:dyDescent="0.25">
      <c r="A20" s="21">
        <v>13010100</v>
      </c>
      <c r="B20" s="25" t="s">
        <v>234</v>
      </c>
      <c r="C20" s="50">
        <v>2653079</v>
      </c>
      <c r="D20" s="48"/>
      <c r="E20" s="45">
        <f t="shared" si="0"/>
        <v>2653079</v>
      </c>
      <c r="F20" s="50">
        <v>2653079.44</v>
      </c>
      <c r="G20" s="48"/>
      <c r="H20" s="43">
        <f t="shared" si="1"/>
        <v>2653079.44</v>
      </c>
      <c r="I20" s="61">
        <f t="shared" si="2"/>
        <v>100.00001658450427</v>
      </c>
      <c r="J20" s="61" t="e">
        <f t="shared" si="2"/>
        <v>#DIV/0!</v>
      </c>
      <c r="K20" s="60">
        <f t="shared" si="2"/>
        <v>100.00001658450427</v>
      </c>
    </row>
    <row r="21" spans="1:11" s="8" customFormat="1" ht="60" customHeight="1" x14ac:dyDescent="0.25">
      <c r="A21" s="19">
        <v>13010200</v>
      </c>
      <c r="B21" s="20" t="s">
        <v>225</v>
      </c>
      <c r="C21" s="47">
        <v>1962932</v>
      </c>
      <c r="D21" s="48"/>
      <c r="E21" s="51">
        <f t="shared" si="0"/>
        <v>1962932</v>
      </c>
      <c r="F21" s="48">
        <v>1963271.45</v>
      </c>
      <c r="G21" s="48"/>
      <c r="H21" s="43">
        <f t="shared" si="1"/>
        <v>1963271.45</v>
      </c>
      <c r="I21" s="61">
        <f t="shared" si="2"/>
        <v>100.01729300862179</v>
      </c>
      <c r="J21" s="61" t="e">
        <f t="shared" si="2"/>
        <v>#DIV/0!</v>
      </c>
      <c r="K21" s="60">
        <f t="shared" si="2"/>
        <v>100.01729300862179</v>
      </c>
    </row>
    <row r="22" spans="1:11" s="12" customFormat="1" ht="33" customHeight="1" x14ac:dyDescent="0.25">
      <c r="A22" s="23">
        <v>13030000</v>
      </c>
      <c r="B22" s="24" t="s">
        <v>302</v>
      </c>
      <c r="C22" s="49">
        <f t="shared" ref="C22:H22" si="6">C23</f>
        <v>19100</v>
      </c>
      <c r="D22" s="49">
        <f t="shared" si="6"/>
        <v>0</v>
      </c>
      <c r="E22" s="49">
        <f t="shared" si="6"/>
        <v>19100</v>
      </c>
      <c r="F22" s="49">
        <f t="shared" si="6"/>
        <v>19035.78</v>
      </c>
      <c r="G22" s="49">
        <f t="shared" si="6"/>
        <v>0</v>
      </c>
      <c r="H22" s="49">
        <f t="shared" si="6"/>
        <v>19035.78</v>
      </c>
      <c r="I22" s="60">
        <f>F22/C22*100</f>
        <v>99.663769633507854</v>
      </c>
      <c r="J22" s="61" t="e">
        <f>G22/D22*100</f>
        <v>#DIV/0!</v>
      </c>
      <c r="K22" s="60">
        <f>H22/E22*100</f>
        <v>99.663769633507854</v>
      </c>
    </row>
    <row r="23" spans="1:11" s="8" customFormat="1" ht="32.450000000000003" customHeight="1" x14ac:dyDescent="0.25">
      <c r="A23" s="19">
        <v>13030100</v>
      </c>
      <c r="B23" s="20" t="s">
        <v>303</v>
      </c>
      <c r="C23" s="46">
        <v>19100</v>
      </c>
      <c r="D23" s="48"/>
      <c r="E23" s="45">
        <f t="shared" ref="E23:E92" si="7">C23+D23</f>
        <v>19100</v>
      </c>
      <c r="F23" s="46">
        <v>19035.78</v>
      </c>
      <c r="G23" s="48"/>
      <c r="H23" s="43">
        <f t="shared" si="1"/>
        <v>19035.78</v>
      </c>
      <c r="I23" s="61">
        <f t="shared" si="2"/>
        <v>99.663769633507854</v>
      </c>
      <c r="J23" s="61" t="e">
        <f t="shared" si="2"/>
        <v>#DIV/0!</v>
      </c>
      <c r="K23" s="60">
        <f t="shared" si="2"/>
        <v>99.663769633507854</v>
      </c>
    </row>
    <row r="24" spans="1:11" s="8" customFormat="1" ht="48.75" customHeight="1" x14ac:dyDescent="0.25">
      <c r="A24" s="118">
        <v>13040100</v>
      </c>
      <c r="B24" s="59" t="s">
        <v>305</v>
      </c>
      <c r="C24" s="46">
        <v>0</v>
      </c>
      <c r="D24" s="48"/>
      <c r="E24" s="51">
        <f t="shared" si="7"/>
        <v>0</v>
      </c>
      <c r="F24" s="46">
        <v>363.74</v>
      </c>
      <c r="G24" s="48"/>
      <c r="H24" s="43">
        <f t="shared" si="1"/>
        <v>363.74</v>
      </c>
      <c r="I24" s="61" t="e">
        <f t="shared" ref="I24" si="8">F24/C24*100</f>
        <v>#DIV/0!</v>
      </c>
      <c r="J24" s="61" t="e">
        <f t="shared" ref="J24" si="9">G24/D24*100</f>
        <v>#DIV/0!</v>
      </c>
      <c r="K24" s="60" t="e">
        <f t="shared" ref="K24" si="10">H24/E24*100</f>
        <v>#DIV/0!</v>
      </c>
    </row>
    <row r="25" spans="1:11" s="12" customFormat="1" ht="28.5" customHeight="1" x14ac:dyDescent="0.25">
      <c r="A25" s="23">
        <v>14000000</v>
      </c>
      <c r="B25" s="24" t="s">
        <v>173</v>
      </c>
      <c r="C25" s="49">
        <f>C26+C28+C30</f>
        <v>14503300</v>
      </c>
      <c r="D25" s="51"/>
      <c r="E25" s="45">
        <f t="shared" si="7"/>
        <v>14503300</v>
      </c>
      <c r="F25" s="49">
        <f>F26+F28+F30</f>
        <v>14817465.449999999</v>
      </c>
      <c r="G25" s="51"/>
      <c r="H25" s="43">
        <f t="shared" si="1"/>
        <v>14817465.449999999</v>
      </c>
      <c r="I25" s="60">
        <f t="shared" si="2"/>
        <v>102.16616528652101</v>
      </c>
      <c r="J25" s="60" t="e">
        <f t="shared" si="2"/>
        <v>#DIV/0!</v>
      </c>
      <c r="K25" s="60">
        <f t="shared" si="2"/>
        <v>102.16616528652101</v>
      </c>
    </row>
    <row r="26" spans="1:11" s="8" customFormat="1" ht="35.25" customHeight="1" x14ac:dyDescent="0.25">
      <c r="A26" s="23">
        <v>14020000</v>
      </c>
      <c r="B26" s="24" t="s">
        <v>174</v>
      </c>
      <c r="C26" s="49">
        <f>C27</f>
        <v>993500</v>
      </c>
      <c r="D26" s="48"/>
      <c r="E26" s="45">
        <f t="shared" si="7"/>
        <v>993500</v>
      </c>
      <c r="F26" s="49">
        <f>F27</f>
        <v>1032973.32</v>
      </c>
      <c r="G26" s="48"/>
      <c r="H26" s="43">
        <f t="shared" si="1"/>
        <v>1032973.32</v>
      </c>
      <c r="I26" s="60">
        <f t="shared" si="2"/>
        <v>103.97315752390539</v>
      </c>
      <c r="J26" s="60" t="e">
        <f t="shared" si="2"/>
        <v>#DIV/0!</v>
      </c>
      <c r="K26" s="60">
        <f t="shared" si="2"/>
        <v>103.97315752390539</v>
      </c>
    </row>
    <row r="27" spans="1:11" s="8" customFormat="1" ht="18.600000000000001" customHeight="1" x14ac:dyDescent="0.25">
      <c r="A27" s="19">
        <v>14021900</v>
      </c>
      <c r="B27" s="20" t="s">
        <v>175</v>
      </c>
      <c r="C27" s="48">
        <v>993500</v>
      </c>
      <c r="D27" s="48"/>
      <c r="E27" s="45">
        <f t="shared" si="7"/>
        <v>993500</v>
      </c>
      <c r="F27" s="48">
        <v>1032973.32</v>
      </c>
      <c r="G27" s="48"/>
      <c r="H27" s="43">
        <f t="shared" si="1"/>
        <v>1032973.32</v>
      </c>
      <c r="I27" s="61">
        <f t="shared" si="2"/>
        <v>103.97315752390539</v>
      </c>
      <c r="J27" s="61" t="e">
        <f t="shared" si="2"/>
        <v>#DIV/0!</v>
      </c>
      <c r="K27" s="60">
        <f t="shared" si="2"/>
        <v>103.97315752390539</v>
      </c>
    </row>
    <row r="28" spans="1:11" s="8" customFormat="1" ht="30.6" customHeight="1" x14ac:dyDescent="0.25">
      <c r="A28" s="23">
        <v>14030000</v>
      </c>
      <c r="B28" s="24" t="s">
        <v>176</v>
      </c>
      <c r="C28" s="49">
        <f>C29</f>
        <v>6289800</v>
      </c>
      <c r="D28" s="48"/>
      <c r="E28" s="45">
        <f t="shared" si="7"/>
        <v>6289800</v>
      </c>
      <c r="F28" s="49">
        <f>F29</f>
        <v>6370644.0099999998</v>
      </c>
      <c r="G28" s="48"/>
      <c r="H28" s="43">
        <f t="shared" si="1"/>
        <v>6370644.0099999998</v>
      </c>
      <c r="I28" s="60">
        <f t="shared" si="2"/>
        <v>101.28531924703488</v>
      </c>
      <c r="J28" s="60" t="e">
        <f t="shared" si="2"/>
        <v>#DIV/0!</v>
      </c>
      <c r="K28" s="60">
        <f t="shared" si="2"/>
        <v>101.28531924703488</v>
      </c>
    </row>
    <row r="29" spans="1:11" s="8" customFormat="1" ht="16.149999999999999" customHeight="1" x14ac:dyDescent="0.25">
      <c r="A29" s="19">
        <v>14031900</v>
      </c>
      <c r="B29" s="20" t="s">
        <v>175</v>
      </c>
      <c r="C29" s="47">
        <v>6289800</v>
      </c>
      <c r="D29" s="48"/>
      <c r="E29" s="45">
        <f t="shared" si="7"/>
        <v>6289800</v>
      </c>
      <c r="F29" s="48">
        <v>6370644.0099999998</v>
      </c>
      <c r="G29" s="48"/>
      <c r="H29" s="43">
        <f t="shared" si="1"/>
        <v>6370644.0099999998</v>
      </c>
      <c r="I29" s="61">
        <f t="shared" si="2"/>
        <v>101.28531924703488</v>
      </c>
      <c r="J29" s="61" t="e">
        <f t="shared" si="2"/>
        <v>#DIV/0!</v>
      </c>
      <c r="K29" s="60">
        <f t="shared" si="2"/>
        <v>101.28531924703488</v>
      </c>
    </row>
    <row r="30" spans="1:11" s="10" customFormat="1" ht="33" customHeight="1" x14ac:dyDescent="0.25">
      <c r="A30" s="23">
        <v>14040000</v>
      </c>
      <c r="B30" s="24" t="s">
        <v>177</v>
      </c>
      <c r="C30" s="44">
        <f t="shared" ref="C30:H30" si="11">C31+C32</f>
        <v>7220000</v>
      </c>
      <c r="D30" s="44">
        <f t="shared" si="11"/>
        <v>0</v>
      </c>
      <c r="E30" s="44">
        <f t="shared" si="11"/>
        <v>7220000</v>
      </c>
      <c r="F30" s="44">
        <f t="shared" si="11"/>
        <v>7413848.1199999992</v>
      </c>
      <c r="G30" s="44">
        <f t="shared" si="11"/>
        <v>0</v>
      </c>
      <c r="H30" s="44">
        <f t="shared" si="11"/>
        <v>7413848.1199999992</v>
      </c>
      <c r="I30" s="60">
        <f t="shared" si="2"/>
        <v>102.68487700831024</v>
      </c>
      <c r="J30" s="60" t="e">
        <f t="shared" si="2"/>
        <v>#DIV/0!</v>
      </c>
      <c r="K30" s="60">
        <f t="shared" si="2"/>
        <v>102.68487700831024</v>
      </c>
    </row>
    <row r="31" spans="1:11" s="8" customFormat="1" ht="65.25" customHeight="1" x14ac:dyDescent="0.25">
      <c r="A31" s="19">
        <v>14040100</v>
      </c>
      <c r="B31" s="78" t="s">
        <v>319</v>
      </c>
      <c r="C31" s="47">
        <v>4000000</v>
      </c>
      <c r="D31" s="48"/>
      <c r="E31" s="48">
        <f t="shared" si="7"/>
        <v>4000000</v>
      </c>
      <c r="F31" s="48">
        <v>4209907.8099999996</v>
      </c>
      <c r="G31" s="48"/>
      <c r="H31" s="43">
        <f t="shared" si="1"/>
        <v>4209907.8099999996</v>
      </c>
      <c r="I31" s="60">
        <f t="shared" ref="I31:K32" si="12">F31/C31*100</f>
        <v>105.24769524999999</v>
      </c>
      <c r="J31" s="60" t="e">
        <f t="shared" si="12"/>
        <v>#DIV/0!</v>
      </c>
      <c r="K31" s="60">
        <f t="shared" si="12"/>
        <v>105.24769524999999</v>
      </c>
    </row>
    <row r="32" spans="1:11" s="8" customFormat="1" ht="60" customHeight="1" x14ac:dyDescent="0.25">
      <c r="A32" s="19">
        <v>14040200</v>
      </c>
      <c r="B32" s="78" t="s">
        <v>320</v>
      </c>
      <c r="C32" s="47">
        <v>3220000</v>
      </c>
      <c r="D32" s="48"/>
      <c r="E32" s="48">
        <f t="shared" si="7"/>
        <v>3220000</v>
      </c>
      <c r="F32" s="48">
        <v>3203940.31</v>
      </c>
      <c r="G32" s="48"/>
      <c r="H32" s="43">
        <f t="shared" si="1"/>
        <v>3203940.31</v>
      </c>
      <c r="I32" s="60">
        <f t="shared" si="12"/>
        <v>99.501251863354028</v>
      </c>
      <c r="J32" s="60" t="e">
        <f t="shared" si="12"/>
        <v>#DIV/0!</v>
      </c>
      <c r="K32" s="60">
        <f t="shared" si="12"/>
        <v>99.501251863354028</v>
      </c>
    </row>
    <row r="33" spans="1:11" s="10" customFormat="1" ht="43.5" customHeight="1" x14ac:dyDescent="0.25">
      <c r="A33" s="23">
        <v>18000000</v>
      </c>
      <c r="B33" s="24" t="s">
        <v>304</v>
      </c>
      <c r="C33" s="49">
        <f>C34+C47+C49</f>
        <v>67908761</v>
      </c>
      <c r="D33" s="45"/>
      <c r="E33" s="45">
        <f t="shared" si="7"/>
        <v>67908761</v>
      </c>
      <c r="F33" s="49">
        <f>F34+F47+F49</f>
        <v>68434301.700000003</v>
      </c>
      <c r="G33" s="45"/>
      <c r="H33" s="43">
        <f t="shared" si="1"/>
        <v>68434301.700000003</v>
      </c>
      <c r="I33" s="60">
        <f t="shared" si="2"/>
        <v>100.77389234063629</v>
      </c>
      <c r="J33" s="60" t="e">
        <f t="shared" si="2"/>
        <v>#DIV/0!</v>
      </c>
      <c r="K33" s="60">
        <f t="shared" si="2"/>
        <v>100.77389234063629</v>
      </c>
    </row>
    <row r="34" spans="1:11" s="12" customFormat="1" ht="15.6" customHeight="1" x14ac:dyDescent="0.25">
      <c r="A34" s="23">
        <v>18010000</v>
      </c>
      <c r="B34" s="24" t="s">
        <v>178</v>
      </c>
      <c r="C34" s="49">
        <f>C39+C44+C46+C45</f>
        <v>39155130</v>
      </c>
      <c r="D34" s="51"/>
      <c r="E34" s="45">
        <f t="shared" si="7"/>
        <v>39155130</v>
      </c>
      <c r="F34" s="49">
        <f>F39+F44+F46+F45</f>
        <v>38893326.590000004</v>
      </c>
      <c r="G34" s="51"/>
      <c r="H34" s="43">
        <f t="shared" si="1"/>
        <v>38893326.590000004</v>
      </c>
      <c r="I34" s="60">
        <f t="shared" si="2"/>
        <v>99.331368814252443</v>
      </c>
      <c r="J34" s="60" t="e">
        <f t="shared" si="2"/>
        <v>#DIV/0!</v>
      </c>
      <c r="K34" s="60">
        <f t="shared" si="2"/>
        <v>99.331368814252443</v>
      </c>
    </row>
    <row r="35" spans="1:11" s="8" customFormat="1" ht="47.25" customHeight="1" x14ac:dyDescent="0.25">
      <c r="A35" s="19">
        <v>18010100</v>
      </c>
      <c r="B35" s="20" t="s">
        <v>179</v>
      </c>
      <c r="C35" s="47">
        <v>9000</v>
      </c>
      <c r="D35" s="48"/>
      <c r="E35" s="45">
        <f t="shared" si="7"/>
        <v>9000</v>
      </c>
      <c r="F35" s="48">
        <v>8872.85</v>
      </c>
      <c r="G35" s="48"/>
      <c r="H35" s="43">
        <f t="shared" si="1"/>
        <v>8872.85</v>
      </c>
      <c r="I35" s="61">
        <f t="shared" si="2"/>
        <v>98.587222222222223</v>
      </c>
      <c r="J35" s="61" t="e">
        <f t="shared" si="2"/>
        <v>#DIV/0!</v>
      </c>
      <c r="K35" s="60">
        <f t="shared" si="2"/>
        <v>98.587222222222223</v>
      </c>
    </row>
    <row r="36" spans="1:11" s="8" customFormat="1" ht="48" customHeight="1" x14ac:dyDescent="0.25">
      <c r="A36" s="19">
        <v>18010200</v>
      </c>
      <c r="B36" s="20" t="s">
        <v>180</v>
      </c>
      <c r="C36" s="47">
        <v>67000</v>
      </c>
      <c r="D36" s="48"/>
      <c r="E36" s="45">
        <f t="shared" si="7"/>
        <v>67000</v>
      </c>
      <c r="F36" s="48">
        <v>65603.11</v>
      </c>
      <c r="G36" s="48"/>
      <c r="H36" s="43">
        <f t="shared" si="1"/>
        <v>65603.11</v>
      </c>
      <c r="I36" s="61">
        <f t="shared" si="2"/>
        <v>97.915089552238811</v>
      </c>
      <c r="J36" s="61" t="e">
        <f t="shared" si="2"/>
        <v>#DIV/0!</v>
      </c>
      <c r="K36" s="60">
        <f t="shared" si="2"/>
        <v>97.915089552238811</v>
      </c>
    </row>
    <row r="37" spans="1:11" s="8" customFormat="1" ht="48" customHeight="1" x14ac:dyDescent="0.25">
      <c r="A37" s="19">
        <v>18010300</v>
      </c>
      <c r="B37" s="20" t="s">
        <v>181</v>
      </c>
      <c r="C37" s="47">
        <v>1360000</v>
      </c>
      <c r="D37" s="48"/>
      <c r="E37" s="45">
        <f t="shared" si="7"/>
        <v>1360000</v>
      </c>
      <c r="F37" s="48">
        <v>1450909.24</v>
      </c>
      <c r="G37" s="48"/>
      <c r="H37" s="43">
        <f t="shared" si="1"/>
        <v>1450909.24</v>
      </c>
      <c r="I37" s="61">
        <f t="shared" si="2"/>
        <v>106.68450294117646</v>
      </c>
      <c r="J37" s="61" t="e">
        <f t="shared" si="2"/>
        <v>#DIV/0!</v>
      </c>
      <c r="K37" s="60">
        <f t="shared" si="2"/>
        <v>106.68450294117646</v>
      </c>
    </row>
    <row r="38" spans="1:11" s="8" customFormat="1" ht="48.75" customHeight="1" x14ac:dyDescent="0.25">
      <c r="A38" s="19">
        <v>18010400</v>
      </c>
      <c r="B38" s="20" t="s">
        <v>182</v>
      </c>
      <c r="C38" s="47">
        <v>1350000</v>
      </c>
      <c r="D38" s="48"/>
      <c r="E38" s="45">
        <f t="shared" si="7"/>
        <v>1350000</v>
      </c>
      <c r="F38" s="48">
        <v>1330390.6499999999</v>
      </c>
      <c r="G38" s="48"/>
      <c r="H38" s="43">
        <f t="shared" si="1"/>
        <v>1330390.6499999999</v>
      </c>
      <c r="I38" s="61">
        <f t="shared" si="2"/>
        <v>98.547455555555558</v>
      </c>
      <c r="J38" s="61" t="e">
        <f t="shared" si="2"/>
        <v>#DIV/0!</v>
      </c>
      <c r="K38" s="60">
        <f t="shared" si="2"/>
        <v>98.547455555555558</v>
      </c>
    </row>
    <row r="39" spans="1:11" s="12" customFormat="1" ht="16.899999999999999" customHeight="1" x14ac:dyDescent="0.25">
      <c r="A39" s="23"/>
      <c r="B39" s="24" t="s">
        <v>183</v>
      </c>
      <c r="C39" s="49">
        <f>C35+C36+C37+C38</f>
        <v>2786000</v>
      </c>
      <c r="D39" s="51"/>
      <c r="E39" s="45">
        <f t="shared" si="7"/>
        <v>2786000</v>
      </c>
      <c r="F39" s="49">
        <f>F35+F36+F37+F38</f>
        <v>2855775.8499999996</v>
      </c>
      <c r="G39" s="51"/>
      <c r="H39" s="43">
        <f t="shared" si="1"/>
        <v>2855775.8499999996</v>
      </c>
      <c r="I39" s="60">
        <f t="shared" si="2"/>
        <v>102.50451722900213</v>
      </c>
      <c r="J39" s="60" t="e">
        <f t="shared" si="2"/>
        <v>#DIV/0!</v>
      </c>
      <c r="K39" s="60">
        <f t="shared" si="2"/>
        <v>102.50451722900213</v>
      </c>
    </row>
    <row r="40" spans="1:11" s="8" customFormat="1" ht="15.6" customHeight="1" x14ac:dyDescent="0.25">
      <c r="A40" s="19">
        <v>18010500</v>
      </c>
      <c r="B40" s="20" t="s">
        <v>184</v>
      </c>
      <c r="C40" s="47">
        <v>9446960</v>
      </c>
      <c r="D40" s="48"/>
      <c r="E40" s="45">
        <f t="shared" si="7"/>
        <v>9446960</v>
      </c>
      <c r="F40" s="48">
        <v>9458982.0999999996</v>
      </c>
      <c r="G40" s="48"/>
      <c r="H40" s="43">
        <f t="shared" si="1"/>
        <v>9458982.0999999996</v>
      </c>
      <c r="I40" s="61">
        <f t="shared" si="2"/>
        <v>100.1272589277397</v>
      </c>
      <c r="J40" s="61" t="e">
        <f t="shared" si="2"/>
        <v>#DIV/0!</v>
      </c>
      <c r="K40" s="60">
        <f t="shared" si="2"/>
        <v>100.1272589277397</v>
      </c>
    </row>
    <row r="41" spans="1:11" s="8" customFormat="1" ht="15.6" customHeight="1" x14ac:dyDescent="0.25">
      <c r="A41" s="19">
        <v>18010600</v>
      </c>
      <c r="B41" s="20" t="s">
        <v>185</v>
      </c>
      <c r="C41" s="47">
        <v>22152500</v>
      </c>
      <c r="D41" s="48"/>
      <c r="E41" s="45">
        <f t="shared" si="7"/>
        <v>22152500</v>
      </c>
      <c r="F41" s="48">
        <v>21704025.66</v>
      </c>
      <c r="G41" s="48"/>
      <c r="H41" s="43">
        <f t="shared" si="1"/>
        <v>21704025.66</v>
      </c>
      <c r="I41" s="61">
        <f t="shared" si="2"/>
        <v>97.975513644058225</v>
      </c>
      <c r="J41" s="61" t="e">
        <f t="shared" si="2"/>
        <v>#DIV/0!</v>
      </c>
      <c r="K41" s="60">
        <f t="shared" si="2"/>
        <v>97.975513644058225</v>
      </c>
    </row>
    <row r="42" spans="1:11" s="8" customFormat="1" ht="15.6" customHeight="1" x14ac:dyDescent="0.25">
      <c r="A42" s="19">
        <v>18010700</v>
      </c>
      <c r="B42" s="26" t="s">
        <v>186</v>
      </c>
      <c r="C42" s="47">
        <v>550000</v>
      </c>
      <c r="D42" s="48"/>
      <c r="E42" s="45">
        <f t="shared" si="7"/>
        <v>550000</v>
      </c>
      <c r="F42" s="48">
        <v>544729.39</v>
      </c>
      <c r="G42" s="48"/>
      <c r="H42" s="43">
        <f t="shared" si="1"/>
        <v>544729.39</v>
      </c>
      <c r="I42" s="61">
        <f t="shared" si="2"/>
        <v>99.04170727272728</v>
      </c>
      <c r="J42" s="61" t="e">
        <f t="shared" si="2"/>
        <v>#DIV/0!</v>
      </c>
      <c r="K42" s="60">
        <f t="shared" si="2"/>
        <v>99.04170727272728</v>
      </c>
    </row>
    <row r="43" spans="1:11" s="8" customFormat="1" ht="15.6" customHeight="1" x14ac:dyDescent="0.25">
      <c r="A43" s="19">
        <v>18010900</v>
      </c>
      <c r="B43" s="20" t="s">
        <v>187</v>
      </c>
      <c r="C43" s="47">
        <v>4200000</v>
      </c>
      <c r="D43" s="48"/>
      <c r="E43" s="45">
        <f t="shared" si="7"/>
        <v>4200000</v>
      </c>
      <c r="F43" s="48">
        <v>4303894.0599999996</v>
      </c>
      <c r="G43" s="48"/>
      <c r="H43" s="43">
        <f t="shared" si="1"/>
        <v>4303894.0599999996</v>
      </c>
      <c r="I43" s="61">
        <f t="shared" si="2"/>
        <v>102.47366809523808</v>
      </c>
      <c r="J43" s="61" t="e">
        <f t="shared" si="2"/>
        <v>#DIV/0!</v>
      </c>
      <c r="K43" s="60">
        <f t="shared" si="2"/>
        <v>102.47366809523808</v>
      </c>
    </row>
    <row r="44" spans="1:11" s="10" customFormat="1" ht="15.6" customHeight="1" x14ac:dyDescent="0.25">
      <c r="A44" s="23"/>
      <c r="B44" s="24" t="s">
        <v>188</v>
      </c>
      <c r="C44" s="52">
        <f>SUM(C40:C43)</f>
        <v>36349460</v>
      </c>
      <c r="D44" s="45"/>
      <c r="E44" s="45">
        <f t="shared" si="7"/>
        <v>36349460</v>
      </c>
      <c r="F44" s="52">
        <f>SUM(F40:F43)</f>
        <v>36011631.210000001</v>
      </c>
      <c r="G44" s="45"/>
      <c r="H44" s="43">
        <f t="shared" si="1"/>
        <v>36011631.210000001</v>
      </c>
      <c r="I44" s="60">
        <f t="shared" si="2"/>
        <v>99.070608504225376</v>
      </c>
      <c r="J44" s="60" t="e">
        <f t="shared" si="2"/>
        <v>#DIV/0!</v>
      </c>
      <c r="K44" s="60">
        <f t="shared" si="2"/>
        <v>99.070608504225376</v>
      </c>
    </row>
    <row r="45" spans="1:11" s="10" customFormat="1" ht="15" hidden="1" customHeight="1" x14ac:dyDescent="0.25">
      <c r="A45" s="58">
        <v>18011000</v>
      </c>
      <c r="B45" s="57" t="s">
        <v>237</v>
      </c>
      <c r="C45" s="56">
        <v>0</v>
      </c>
      <c r="D45" s="45"/>
      <c r="E45" s="45">
        <f t="shared" si="7"/>
        <v>0</v>
      </c>
      <c r="F45" s="56">
        <v>0</v>
      </c>
      <c r="G45" s="45"/>
      <c r="H45" s="43">
        <f t="shared" si="1"/>
        <v>0</v>
      </c>
      <c r="I45" s="61" t="e">
        <f t="shared" ref="I45:J78" si="13">F45/C45*100</f>
        <v>#DIV/0!</v>
      </c>
      <c r="J45" s="60"/>
      <c r="K45" s="61" t="e">
        <f t="shared" ref="K45:K114" si="14">H45/E45*100</f>
        <v>#DIV/0!</v>
      </c>
    </row>
    <row r="46" spans="1:11" s="8" customFormat="1" ht="14.45" customHeight="1" x14ac:dyDescent="0.25">
      <c r="A46" s="19">
        <v>18011100</v>
      </c>
      <c r="B46" s="20" t="s">
        <v>189</v>
      </c>
      <c r="C46" s="47">
        <v>19670</v>
      </c>
      <c r="D46" s="48"/>
      <c r="E46" s="45">
        <f t="shared" si="7"/>
        <v>19670</v>
      </c>
      <c r="F46" s="48">
        <v>25919.53</v>
      </c>
      <c r="G46" s="48"/>
      <c r="H46" s="43">
        <f t="shared" si="1"/>
        <v>25919.53</v>
      </c>
      <c r="I46" s="61">
        <f t="shared" si="13"/>
        <v>131.77188612099644</v>
      </c>
      <c r="J46" s="61" t="e">
        <f t="shared" si="13"/>
        <v>#DIV/0!</v>
      </c>
      <c r="K46" s="60">
        <f t="shared" si="14"/>
        <v>131.77188612099644</v>
      </c>
    </row>
    <row r="47" spans="1:11" s="12" customFormat="1" ht="16.899999999999999" customHeight="1" x14ac:dyDescent="0.25">
      <c r="A47" s="23">
        <v>18030000</v>
      </c>
      <c r="B47" s="27" t="s">
        <v>190</v>
      </c>
      <c r="C47" s="49">
        <f>C48</f>
        <v>50000</v>
      </c>
      <c r="D47" s="51"/>
      <c r="E47" s="45">
        <f t="shared" si="7"/>
        <v>50000</v>
      </c>
      <c r="F47" s="49">
        <f>F48</f>
        <v>47639.5</v>
      </c>
      <c r="G47" s="45"/>
      <c r="H47" s="43">
        <f t="shared" si="1"/>
        <v>47639.5</v>
      </c>
      <c r="I47" s="60">
        <f t="shared" si="13"/>
        <v>95.278999999999996</v>
      </c>
      <c r="J47" s="60" t="e">
        <f t="shared" si="13"/>
        <v>#DIV/0!</v>
      </c>
      <c r="K47" s="60">
        <f t="shared" si="14"/>
        <v>95.278999999999996</v>
      </c>
    </row>
    <row r="48" spans="1:11" s="8" customFormat="1" ht="15.6" customHeight="1" x14ac:dyDescent="0.25">
      <c r="A48" s="19">
        <v>18030100</v>
      </c>
      <c r="B48" s="20" t="s">
        <v>191</v>
      </c>
      <c r="C48" s="47">
        <v>50000</v>
      </c>
      <c r="D48" s="48"/>
      <c r="E48" s="45">
        <f t="shared" si="7"/>
        <v>50000</v>
      </c>
      <c r="F48" s="48">
        <v>47639.5</v>
      </c>
      <c r="G48" s="48"/>
      <c r="H48" s="43">
        <f t="shared" si="1"/>
        <v>47639.5</v>
      </c>
      <c r="I48" s="61">
        <f t="shared" si="13"/>
        <v>95.278999999999996</v>
      </c>
      <c r="J48" s="61" t="e">
        <f t="shared" si="13"/>
        <v>#DIV/0!</v>
      </c>
      <c r="K48" s="60">
        <f t="shared" si="14"/>
        <v>95.278999999999996</v>
      </c>
    </row>
    <row r="49" spans="1:11" s="10" customFormat="1" ht="15.75" customHeight="1" x14ac:dyDescent="0.25">
      <c r="A49" s="23">
        <v>18050000</v>
      </c>
      <c r="B49" s="24" t="s">
        <v>192</v>
      </c>
      <c r="C49" s="49">
        <f>C52+C53</f>
        <v>28703631</v>
      </c>
      <c r="D49" s="45"/>
      <c r="E49" s="45">
        <f t="shared" si="7"/>
        <v>28703631</v>
      </c>
      <c r="F49" s="49">
        <f>F52+F53</f>
        <v>29493335.609999999</v>
      </c>
      <c r="G49" s="45"/>
      <c r="H49" s="43">
        <f t="shared" si="1"/>
        <v>29493335.609999999</v>
      </c>
      <c r="I49" s="60">
        <f t="shared" si="13"/>
        <v>102.75123593248534</v>
      </c>
      <c r="J49" s="60" t="e">
        <f t="shared" si="13"/>
        <v>#DIV/0!</v>
      </c>
      <c r="K49" s="60">
        <f t="shared" si="14"/>
        <v>102.75123593248534</v>
      </c>
    </row>
    <row r="50" spans="1:11" s="8" customFormat="1" ht="15.6" customHeight="1" x14ac:dyDescent="0.25">
      <c r="A50" s="19">
        <v>18050300</v>
      </c>
      <c r="B50" s="20" t="s">
        <v>193</v>
      </c>
      <c r="C50" s="47">
        <v>2370000</v>
      </c>
      <c r="D50" s="48"/>
      <c r="E50" s="45">
        <f t="shared" si="7"/>
        <v>2370000</v>
      </c>
      <c r="F50" s="48">
        <v>2151115.14</v>
      </c>
      <c r="G50" s="48"/>
      <c r="H50" s="43">
        <f t="shared" si="1"/>
        <v>2151115.14</v>
      </c>
      <c r="I50" s="61">
        <f t="shared" si="13"/>
        <v>90.764351898734191</v>
      </c>
      <c r="J50" s="61" t="e">
        <f t="shared" si="13"/>
        <v>#DIV/0!</v>
      </c>
      <c r="K50" s="60">
        <f t="shared" si="14"/>
        <v>90.764351898734191</v>
      </c>
    </row>
    <row r="51" spans="1:11" s="8" customFormat="1" ht="15.6" customHeight="1" x14ac:dyDescent="0.25">
      <c r="A51" s="19">
        <v>18050400</v>
      </c>
      <c r="B51" s="20" t="s">
        <v>194</v>
      </c>
      <c r="C51" s="47">
        <v>19133631</v>
      </c>
      <c r="D51" s="48"/>
      <c r="E51" s="45">
        <f t="shared" si="7"/>
        <v>19133631</v>
      </c>
      <c r="F51" s="48">
        <v>19830326.27</v>
      </c>
      <c r="G51" s="48"/>
      <c r="H51" s="43">
        <f t="shared" si="1"/>
        <v>19830326.27</v>
      </c>
      <c r="I51" s="61">
        <f t="shared" si="13"/>
        <v>103.64120782929282</v>
      </c>
      <c r="J51" s="61" t="e">
        <f t="shared" si="13"/>
        <v>#DIV/0!</v>
      </c>
      <c r="K51" s="60">
        <f t="shared" si="14"/>
        <v>103.64120782929282</v>
      </c>
    </row>
    <row r="52" spans="1:11" s="9" customFormat="1" ht="18" customHeight="1" x14ac:dyDescent="0.25">
      <c r="A52" s="23"/>
      <c r="B52" s="24" t="s">
        <v>195</v>
      </c>
      <c r="C52" s="49">
        <f>C50+C51</f>
        <v>21503631</v>
      </c>
      <c r="D52" s="53"/>
      <c r="E52" s="45">
        <f t="shared" si="7"/>
        <v>21503631</v>
      </c>
      <c r="F52" s="49">
        <f>F50+F51</f>
        <v>21981441.41</v>
      </c>
      <c r="G52" s="53"/>
      <c r="H52" s="43">
        <f t="shared" si="1"/>
        <v>21981441.41</v>
      </c>
      <c r="I52" s="60">
        <f t="shared" si="13"/>
        <v>102.22199874058479</v>
      </c>
      <c r="J52" s="60" t="e">
        <f t="shared" si="13"/>
        <v>#DIV/0!</v>
      </c>
      <c r="K52" s="60">
        <f t="shared" si="14"/>
        <v>102.22199874058479</v>
      </c>
    </row>
    <row r="53" spans="1:11" s="10" customFormat="1" ht="73.900000000000006" customHeight="1" x14ac:dyDescent="0.25">
      <c r="A53" s="23">
        <v>18050500</v>
      </c>
      <c r="B53" s="24" t="s">
        <v>196</v>
      </c>
      <c r="C53" s="44">
        <v>7200000</v>
      </c>
      <c r="D53" s="45"/>
      <c r="E53" s="45">
        <f t="shared" si="7"/>
        <v>7200000</v>
      </c>
      <c r="F53" s="45">
        <v>7511894.2000000002</v>
      </c>
      <c r="G53" s="45"/>
      <c r="H53" s="43">
        <f t="shared" si="1"/>
        <v>7511894.2000000002</v>
      </c>
      <c r="I53" s="60">
        <f t="shared" si="13"/>
        <v>104.33186388888889</v>
      </c>
      <c r="J53" s="60" t="e">
        <f t="shared" si="13"/>
        <v>#DIV/0!</v>
      </c>
      <c r="K53" s="60">
        <f t="shared" si="14"/>
        <v>104.33186388888889</v>
      </c>
    </row>
    <row r="54" spans="1:11" s="10" customFormat="1" ht="15" customHeight="1" x14ac:dyDescent="0.25">
      <c r="A54" s="16">
        <v>19010000</v>
      </c>
      <c r="B54" s="17" t="s">
        <v>197</v>
      </c>
      <c r="C54" s="45"/>
      <c r="D54" s="45">
        <f>D55+D56+D57</f>
        <v>95000</v>
      </c>
      <c r="E54" s="45">
        <f t="shared" si="7"/>
        <v>95000</v>
      </c>
      <c r="F54" s="45"/>
      <c r="G54" s="45">
        <f>G55+G56+G57</f>
        <v>86796.6</v>
      </c>
      <c r="H54" s="43">
        <f t="shared" si="1"/>
        <v>86796.6</v>
      </c>
      <c r="I54" s="60" t="e">
        <f t="shared" si="13"/>
        <v>#DIV/0!</v>
      </c>
      <c r="J54" s="60">
        <f t="shared" si="13"/>
        <v>91.364842105263165</v>
      </c>
      <c r="K54" s="60">
        <f t="shared" si="14"/>
        <v>91.364842105263165</v>
      </c>
    </row>
    <row r="55" spans="1:11" s="8" customFormat="1" ht="43.15" customHeight="1" x14ac:dyDescent="0.25">
      <c r="A55" s="21">
        <v>19010100</v>
      </c>
      <c r="B55" s="28" t="s">
        <v>198</v>
      </c>
      <c r="C55" s="48"/>
      <c r="D55" s="47">
        <v>35000</v>
      </c>
      <c r="E55" s="48">
        <f t="shared" si="7"/>
        <v>35000</v>
      </c>
      <c r="F55" s="48"/>
      <c r="G55" s="48">
        <v>33640.92</v>
      </c>
      <c r="H55" s="43">
        <f t="shared" si="1"/>
        <v>33640.92</v>
      </c>
      <c r="I55" s="61" t="e">
        <f t="shared" si="13"/>
        <v>#DIV/0!</v>
      </c>
      <c r="J55" s="61">
        <f t="shared" si="13"/>
        <v>96.116914285714287</v>
      </c>
      <c r="K55" s="61">
        <f t="shared" si="14"/>
        <v>96.116914285714287</v>
      </c>
    </row>
    <row r="56" spans="1:11" s="8" customFormat="1" ht="30" customHeight="1" x14ac:dyDescent="0.25">
      <c r="A56" s="21">
        <v>19010200</v>
      </c>
      <c r="B56" s="28" t="s">
        <v>199</v>
      </c>
      <c r="C56" s="48"/>
      <c r="D56" s="47">
        <v>20000</v>
      </c>
      <c r="E56" s="48">
        <f t="shared" si="7"/>
        <v>20000</v>
      </c>
      <c r="F56" s="48"/>
      <c r="G56" s="48">
        <v>24623.57</v>
      </c>
      <c r="H56" s="43">
        <f t="shared" si="1"/>
        <v>24623.57</v>
      </c>
      <c r="I56" s="61" t="e">
        <f t="shared" si="13"/>
        <v>#DIV/0!</v>
      </c>
      <c r="J56" s="61">
        <f t="shared" si="13"/>
        <v>123.11784999999999</v>
      </c>
      <c r="K56" s="61">
        <f t="shared" si="14"/>
        <v>123.11784999999999</v>
      </c>
    </row>
    <row r="57" spans="1:11" s="8" customFormat="1" ht="60" customHeight="1" x14ac:dyDescent="0.25">
      <c r="A57" s="21">
        <v>19010300</v>
      </c>
      <c r="B57" s="28" t="s">
        <v>200</v>
      </c>
      <c r="C57" s="48"/>
      <c r="D57" s="47">
        <v>40000</v>
      </c>
      <c r="E57" s="48">
        <f t="shared" si="7"/>
        <v>40000</v>
      </c>
      <c r="F57" s="48"/>
      <c r="G57" s="48">
        <v>28532.11</v>
      </c>
      <c r="H57" s="43">
        <f t="shared" si="1"/>
        <v>28532.11</v>
      </c>
      <c r="I57" s="61" t="e">
        <f t="shared" si="13"/>
        <v>#DIV/0!</v>
      </c>
      <c r="J57" s="61">
        <f t="shared" si="13"/>
        <v>71.330275</v>
      </c>
      <c r="K57" s="61">
        <f t="shared" si="14"/>
        <v>71.330275</v>
      </c>
    </row>
    <row r="58" spans="1:11" s="8" customFormat="1" ht="15.6" customHeight="1" x14ac:dyDescent="0.25">
      <c r="A58" s="16">
        <v>20000000</v>
      </c>
      <c r="B58" s="18" t="s">
        <v>4</v>
      </c>
      <c r="C58" s="45">
        <f>C64+C77+C83+C59</f>
        <v>3552460</v>
      </c>
      <c r="D58" s="45">
        <f>D64+D77+D83+D59</f>
        <v>4465860</v>
      </c>
      <c r="E58" s="45">
        <f t="shared" si="7"/>
        <v>8018320</v>
      </c>
      <c r="F58" s="45">
        <f>F64+F77+F83+F59</f>
        <v>3488005.85</v>
      </c>
      <c r="G58" s="45">
        <f>G64+G77+G83+G59</f>
        <v>107226066.15000001</v>
      </c>
      <c r="H58" s="43">
        <f t="shared" si="1"/>
        <v>110714072</v>
      </c>
      <c r="I58" s="60">
        <f t="shared" si="13"/>
        <v>98.185647410526784</v>
      </c>
      <c r="J58" s="60">
        <f t="shared" si="13"/>
        <v>2401.0171870591557</v>
      </c>
      <c r="K58" s="60">
        <f t="shared" si="14"/>
        <v>1380.7639505532331</v>
      </c>
    </row>
    <row r="59" spans="1:11" s="12" customFormat="1" ht="35.25" customHeight="1" x14ac:dyDescent="0.25">
      <c r="A59" s="29">
        <v>21000000</v>
      </c>
      <c r="B59" s="30" t="s">
        <v>22</v>
      </c>
      <c r="C59" s="45">
        <f>C60</f>
        <v>305600</v>
      </c>
      <c r="D59" s="45">
        <f>D60</f>
        <v>0</v>
      </c>
      <c r="E59" s="45">
        <f t="shared" si="7"/>
        <v>305600</v>
      </c>
      <c r="F59" s="45">
        <f>F60</f>
        <v>336453.81</v>
      </c>
      <c r="G59" s="45">
        <f>G60</f>
        <v>0</v>
      </c>
      <c r="H59" s="43">
        <f t="shared" si="1"/>
        <v>336453.81</v>
      </c>
      <c r="I59" s="60">
        <f t="shared" si="13"/>
        <v>110.09614201570682</v>
      </c>
      <c r="J59" s="60" t="e">
        <f t="shared" si="13"/>
        <v>#DIV/0!</v>
      </c>
      <c r="K59" s="60">
        <f t="shared" si="14"/>
        <v>110.09614201570682</v>
      </c>
    </row>
    <row r="60" spans="1:11" s="12" customFormat="1" ht="15.6" customHeight="1" x14ac:dyDescent="0.25">
      <c r="A60" s="29">
        <v>21080000</v>
      </c>
      <c r="B60" s="30" t="s">
        <v>23</v>
      </c>
      <c r="C60" s="45">
        <f>C61+C62+C63</f>
        <v>305600</v>
      </c>
      <c r="D60" s="45">
        <f t="shared" ref="D60:H60" si="15">D61+D62+D63</f>
        <v>0</v>
      </c>
      <c r="E60" s="45">
        <f t="shared" si="15"/>
        <v>305600</v>
      </c>
      <c r="F60" s="45">
        <f t="shared" si="15"/>
        <v>336453.81</v>
      </c>
      <c r="G60" s="45">
        <f t="shared" si="15"/>
        <v>0</v>
      </c>
      <c r="H60" s="45">
        <f t="shared" si="15"/>
        <v>336453.81</v>
      </c>
      <c r="I60" s="60">
        <f t="shared" si="13"/>
        <v>110.09614201570682</v>
      </c>
      <c r="J60" s="60" t="e">
        <f t="shared" si="13"/>
        <v>#DIV/0!</v>
      </c>
      <c r="K60" s="60">
        <f t="shared" si="14"/>
        <v>110.09614201570682</v>
      </c>
    </row>
    <row r="61" spans="1:11" s="8" customFormat="1" ht="15.6" customHeight="1" x14ac:dyDescent="0.25">
      <c r="A61" s="19">
        <v>21081100</v>
      </c>
      <c r="B61" s="20" t="s">
        <v>201</v>
      </c>
      <c r="C61" s="47">
        <v>255000</v>
      </c>
      <c r="D61" s="55"/>
      <c r="E61" s="45">
        <f t="shared" si="7"/>
        <v>255000</v>
      </c>
      <c r="F61" s="48">
        <v>285853.81</v>
      </c>
      <c r="G61" s="55"/>
      <c r="H61" s="43">
        <f t="shared" si="1"/>
        <v>285853.81</v>
      </c>
      <c r="I61" s="61">
        <f t="shared" si="13"/>
        <v>112.09953333333334</v>
      </c>
      <c r="J61" s="61" t="e">
        <f t="shared" si="13"/>
        <v>#DIV/0!</v>
      </c>
      <c r="K61" s="60">
        <f t="shared" si="14"/>
        <v>112.09953333333334</v>
      </c>
    </row>
    <row r="62" spans="1:11" s="8" customFormat="1" ht="43.9" customHeight="1" x14ac:dyDescent="0.25">
      <c r="A62" s="19">
        <v>21081500</v>
      </c>
      <c r="B62" s="20" t="s">
        <v>202</v>
      </c>
      <c r="C62" s="47">
        <v>50600</v>
      </c>
      <c r="D62" s="55"/>
      <c r="E62" s="45">
        <f t="shared" si="7"/>
        <v>50600</v>
      </c>
      <c r="F62" s="48">
        <v>50600</v>
      </c>
      <c r="G62" s="55"/>
      <c r="H62" s="43">
        <f t="shared" si="1"/>
        <v>50600</v>
      </c>
      <c r="I62" s="61">
        <f t="shared" si="13"/>
        <v>100</v>
      </c>
      <c r="J62" s="61" t="e">
        <f t="shared" si="13"/>
        <v>#DIV/0!</v>
      </c>
      <c r="K62" s="60">
        <f t="shared" si="14"/>
        <v>100</v>
      </c>
    </row>
    <row r="63" spans="1:11" s="8" customFormat="1" ht="58.5" hidden="1" customHeight="1" x14ac:dyDescent="0.25">
      <c r="A63" s="19">
        <v>21081800</v>
      </c>
      <c r="B63" s="20" t="s">
        <v>357</v>
      </c>
      <c r="C63" s="47">
        <v>0</v>
      </c>
      <c r="D63" s="48"/>
      <c r="E63" s="45">
        <f t="shared" si="7"/>
        <v>0</v>
      </c>
      <c r="F63" s="48">
        <v>0</v>
      </c>
      <c r="G63" s="48">
        <v>0</v>
      </c>
      <c r="H63" s="43">
        <f t="shared" si="1"/>
        <v>0</v>
      </c>
      <c r="I63" s="61" t="e">
        <f>F63/C63*100</f>
        <v>#DIV/0!</v>
      </c>
      <c r="J63" s="61" t="e">
        <f>G63/D63*100</f>
        <v>#DIV/0!</v>
      </c>
      <c r="K63" s="60" t="e">
        <f>H63/E63*100</f>
        <v>#DIV/0!</v>
      </c>
    </row>
    <row r="64" spans="1:11" s="9" customFormat="1" ht="28.15" customHeight="1" x14ac:dyDescent="0.25">
      <c r="A64" s="31">
        <v>22000000</v>
      </c>
      <c r="B64" s="32" t="s">
        <v>11</v>
      </c>
      <c r="C64" s="53">
        <f>C65+C70+C72+C76</f>
        <v>2141860</v>
      </c>
      <c r="D64" s="53">
        <f>D65+D70+D72+D76</f>
        <v>0</v>
      </c>
      <c r="E64" s="45">
        <f t="shared" si="7"/>
        <v>2141860</v>
      </c>
      <c r="F64" s="53">
        <f>F65+F70+F72+F76</f>
        <v>2021376.33</v>
      </c>
      <c r="G64" s="53">
        <f>G65+G70+G72+G76</f>
        <v>0</v>
      </c>
      <c r="H64" s="43">
        <f t="shared" si="1"/>
        <v>2021376.33</v>
      </c>
      <c r="I64" s="60">
        <f t="shared" si="13"/>
        <v>94.374811145453023</v>
      </c>
      <c r="J64" s="60" t="e">
        <f t="shared" si="13"/>
        <v>#DIV/0!</v>
      </c>
      <c r="K64" s="60">
        <f t="shared" si="14"/>
        <v>94.374811145453023</v>
      </c>
    </row>
    <row r="65" spans="1:11" s="10" customFormat="1" ht="16.149999999999999" customHeight="1" x14ac:dyDescent="0.25">
      <c r="A65" s="16">
        <v>22010000</v>
      </c>
      <c r="B65" s="17" t="s">
        <v>13</v>
      </c>
      <c r="C65" s="45">
        <f>C66+C67+C68+C69</f>
        <v>2000360</v>
      </c>
      <c r="D65" s="45">
        <f>D66+D67+D68+D69</f>
        <v>0</v>
      </c>
      <c r="E65" s="45">
        <f t="shared" si="7"/>
        <v>2000360</v>
      </c>
      <c r="F65" s="45">
        <f>F66+F67+F68+F69</f>
        <v>1867364.58</v>
      </c>
      <c r="G65" s="54"/>
      <c r="H65" s="43">
        <f t="shared" si="1"/>
        <v>1867364.58</v>
      </c>
      <c r="I65" s="60">
        <f t="shared" si="13"/>
        <v>93.351425743366207</v>
      </c>
      <c r="J65" s="60" t="e">
        <f t="shared" si="13"/>
        <v>#DIV/0!</v>
      </c>
      <c r="K65" s="60">
        <f t="shared" si="14"/>
        <v>93.351425743366207</v>
      </c>
    </row>
    <row r="66" spans="1:11" s="8" customFormat="1" ht="43.9" customHeight="1" x14ac:dyDescent="0.25">
      <c r="A66" s="19">
        <v>22010300</v>
      </c>
      <c r="B66" s="20" t="s">
        <v>203</v>
      </c>
      <c r="C66" s="47">
        <v>54300</v>
      </c>
      <c r="D66" s="48"/>
      <c r="E66" s="45">
        <f t="shared" si="7"/>
        <v>54300</v>
      </c>
      <c r="F66" s="48">
        <v>59990</v>
      </c>
      <c r="G66" s="55"/>
      <c r="H66" s="43">
        <f t="shared" si="1"/>
        <v>59990</v>
      </c>
      <c r="I66" s="61">
        <f t="shared" si="13"/>
        <v>110.47882136279927</v>
      </c>
      <c r="J66" s="61" t="e">
        <f t="shared" si="13"/>
        <v>#DIV/0!</v>
      </c>
      <c r="K66" s="60">
        <f t="shared" si="14"/>
        <v>110.47882136279927</v>
      </c>
    </row>
    <row r="67" spans="1:11" s="8" customFormat="1" ht="19.149999999999999" customHeight="1" x14ac:dyDescent="0.25">
      <c r="A67" s="19">
        <v>22012500</v>
      </c>
      <c r="B67" s="20" t="s">
        <v>204</v>
      </c>
      <c r="C67" s="47">
        <v>1110000</v>
      </c>
      <c r="D67" s="48"/>
      <c r="E67" s="45">
        <f t="shared" si="7"/>
        <v>1110000</v>
      </c>
      <c r="F67" s="48">
        <v>989864.58</v>
      </c>
      <c r="G67" s="48"/>
      <c r="H67" s="43">
        <f t="shared" si="1"/>
        <v>989864.58</v>
      </c>
      <c r="I67" s="61">
        <f t="shared" si="13"/>
        <v>89.176989189189186</v>
      </c>
      <c r="J67" s="61" t="e">
        <f t="shared" si="13"/>
        <v>#DIV/0!</v>
      </c>
      <c r="K67" s="60">
        <f t="shared" si="14"/>
        <v>89.176989189189186</v>
      </c>
    </row>
    <row r="68" spans="1:11" s="8" customFormat="1" ht="30" customHeight="1" x14ac:dyDescent="0.25">
      <c r="A68" s="19">
        <v>22012600</v>
      </c>
      <c r="B68" s="20" t="s">
        <v>205</v>
      </c>
      <c r="C68" s="47">
        <v>830000</v>
      </c>
      <c r="D68" s="48"/>
      <c r="E68" s="45">
        <f t="shared" si="7"/>
        <v>830000</v>
      </c>
      <c r="F68" s="48">
        <v>811450</v>
      </c>
      <c r="G68" s="48"/>
      <c r="H68" s="43">
        <f t="shared" si="1"/>
        <v>811450</v>
      </c>
      <c r="I68" s="61">
        <f t="shared" si="13"/>
        <v>97.765060240963848</v>
      </c>
      <c r="J68" s="61" t="e">
        <f t="shared" si="13"/>
        <v>#DIV/0!</v>
      </c>
      <c r="K68" s="60">
        <f t="shared" si="14"/>
        <v>97.765060240963848</v>
      </c>
    </row>
    <row r="69" spans="1:11" s="8" customFormat="1" ht="109.5" customHeight="1" x14ac:dyDescent="0.25">
      <c r="A69" s="19">
        <v>22012900</v>
      </c>
      <c r="B69" s="20" t="s">
        <v>352</v>
      </c>
      <c r="C69" s="47">
        <v>6060</v>
      </c>
      <c r="D69" s="48"/>
      <c r="E69" s="45">
        <f t="shared" si="7"/>
        <v>6060</v>
      </c>
      <c r="F69" s="48">
        <v>6060</v>
      </c>
      <c r="G69" s="48"/>
      <c r="H69" s="43">
        <f t="shared" si="1"/>
        <v>6060</v>
      </c>
      <c r="I69" s="61">
        <f t="shared" si="13"/>
        <v>100</v>
      </c>
      <c r="J69" s="61" t="e">
        <f t="shared" si="13"/>
        <v>#DIV/0!</v>
      </c>
      <c r="K69" s="61">
        <f t="shared" si="14"/>
        <v>100</v>
      </c>
    </row>
    <row r="70" spans="1:11" s="12" customFormat="1" ht="45" x14ac:dyDescent="0.25">
      <c r="A70" s="16">
        <v>22080000</v>
      </c>
      <c r="B70" s="17" t="s">
        <v>14</v>
      </c>
      <c r="C70" s="45">
        <f>C71</f>
        <v>124000</v>
      </c>
      <c r="D70" s="51"/>
      <c r="E70" s="45">
        <f t="shared" si="7"/>
        <v>124000</v>
      </c>
      <c r="F70" s="45">
        <f>F71</f>
        <v>136502.93</v>
      </c>
      <c r="G70" s="51"/>
      <c r="H70" s="43">
        <f t="shared" si="1"/>
        <v>136502.93</v>
      </c>
      <c r="I70" s="60">
        <f t="shared" si="13"/>
        <v>110.08300806451612</v>
      </c>
      <c r="J70" s="60" t="e">
        <f t="shared" si="13"/>
        <v>#DIV/0!</v>
      </c>
      <c r="K70" s="60">
        <f t="shared" si="14"/>
        <v>110.08300806451612</v>
      </c>
    </row>
    <row r="71" spans="1:11" s="8" customFormat="1" ht="44.45" customHeight="1" x14ac:dyDescent="0.25">
      <c r="A71" s="21">
        <v>22080400</v>
      </c>
      <c r="B71" s="28" t="s">
        <v>21</v>
      </c>
      <c r="C71" s="47">
        <v>124000</v>
      </c>
      <c r="D71" s="48"/>
      <c r="E71" s="45">
        <f t="shared" si="7"/>
        <v>124000</v>
      </c>
      <c r="F71" s="48">
        <v>136502.93</v>
      </c>
      <c r="G71" s="48"/>
      <c r="H71" s="43">
        <f t="shared" si="1"/>
        <v>136502.93</v>
      </c>
      <c r="I71" s="61">
        <f t="shared" si="13"/>
        <v>110.08300806451612</v>
      </c>
      <c r="J71" s="61" t="e">
        <f t="shared" si="13"/>
        <v>#DIV/0!</v>
      </c>
      <c r="K71" s="60">
        <f t="shared" si="14"/>
        <v>110.08300806451612</v>
      </c>
    </row>
    <row r="72" spans="1:11" s="12" customFormat="1" ht="19.5" customHeight="1" x14ac:dyDescent="0.25">
      <c r="A72" s="16">
        <v>22090000</v>
      </c>
      <c r="B72" s="17" t="s">
        <v>25</v>
      </c>
      <c r="C72" s="45">
        <f>C73+C75</f>
        <v>6700</v>
      </c>
      <c r="D72" s="54">
        <f>D75</f>
        <v>0</v>
      </c>
      <c r="E72" s="45">
        <f t="shared" si="7"/>
        <v>6700</v>
      </c>
      <c r="F72" s="45">
        <f>F73+F75+F74</f>
        <v>6708.3099999999995</v>
      </c>
      <c r="G72" s="54">
        <f>G75</f>
        <v>0</v>
      </c>
      <c r="H72" s="43">
        <f t="shared" si="1"/>
        <v>6708.3099999999995</v>
      </c>
      <c r="I72" s="60">
        <f t="shared" si="13"/>
        <v>100.12402985074627</v>
      </c>
      <c r="J72" s="60" t="e">
        <f t="shared" si="13"/>
        <v>#DIV/0!</v>
      </c>
      <c r="K72" s="60">
        <f t="shared" si="14"/>
        <v>100.12402985074627</v>
      </c>
    </row>
    <row r="73" spans="1:11" s="8" customFormat="1" ht="51.75" customHeight="1" x14ac:dyDescent="0.25">
      <c r="A73" s="19">
        <v>22090100</v>
      </c>
      <c r="B73" s="20" t="s">
        <v>206</v>
      </c>
      <c r="C73" s="47">
        <v>1700</v>
      </c>
      <c r="D73" s="48"/>
      <c r="E73" s="45">
        <f t="shared" si="7"/>
        <v>1700</v>
      </c>
      <c r="F73" s="48">
        <v>1676.31</v>
      </c>
      <c r="G73" s="48"/>
      <c r="H73" s="43">
        <f t="shared" si="1"/>
        <v>1676.31</v>
      </c>
      <c r="I73" s="61">
        <f t="shared" si="13"/>
        <v>98.606470588235297</v>
      </c>
      <c r="J73" s="61" t="e">
        <f t="shared" si="13"/>
        <v>#DIV/0!</v>
      </c>
      <c r="K73" s="60">
        <f t="shared" si="14"/>
        <v>98.606470588235297</v>
      </c>
    </row>
    <row r="74" spans="1:11" s="8" customFormat="1" ht="18.75" hidden="1" customHeight="1" x14ac:dyDescent="0.25">
      <c r="A74" s="21">
        <v>22090200</v>
      </c>
      <c r="B74" s="22" t="s">
        <v>207</v>
      </c>
      <c r="C74" s="47">
        <v>0</v>
      </c>
      <c r="D74" s="48"/>
      <c r="E74" s="45">
        <f t="shared" si="7"/>
        <v>0</v>
      </c>
      <c r="F74" s="48"/>
      <c r="G74" s="48"/>
      <c r="H74" s="43">
        <f t="shared" si="1"/>
        <v>0</v>
      </c>
      <c r="I74" s="61" t="e">
        <f t="shared" si="13"/>
        <v>#DIV/0!</v>
      </c>
      <c r="J74" s="61" t="e">
        <f t="shared" si="13"/>
        <v>#DIV/0!</v>
      </c>
      <c r="K74" s="61" t="e">
        <f t="shared" si="14"/>
        <v>#DIV/0!</v>
      </c>
    </row>
    <row r="75" spans="1:11" s="8" customFormat="1" ht="50.25" customHeight="1" x14ac:dyDescent="0.25">
      <c r="A75" s="21">
        <v>22090400</v>
      </c>
      <c r="B75" s="28" t="s">
        <v>26</v>
      </c>
      <c r="C75" s="47">
        <v>5000</v>
      </c>
      <c r="D75" s="48"/>
      <c r="E75" s="45">
        <f t="shared" si="7"/>
        <v>5000</v>
      </c>
      <c r="F75" s="48">
        <v>5032</v>
      </c>
      <c r="G75" s="48"/>
      <c r="H75" s="43">
        <f t="shared" si="1"/>
        <v>5032</v>
      </c>
      <c r="I75" s="61">
        <f t="shared" si="13"/>
        <v>100.64</v>
      </c>
      <c r="J75" s="61" t="e">
        <f t="shared" si="13"/>
        <v>#DIV/0!</v>
      </c>
      <c r="K75" s="60">
        <f t="shared" si="14"/>
        <v>100.64</v>
      </c>
    </row>
    <row r="76" spans="1:11" s="8" customFormat="1" ht="90" customHeight="1" x14ac:dyDescent="0.25">
      <c r="A76" s="21">
        <v>22130000</v>
      </c>
      <c r="B76" s="28" t="s">
        <v>350</v>
      </c>
      <c r="C76" s="47">
        <v>10800</v>
      </c>
      <c r="D76" s="48"/>
      <c r="E76" s="45">
        <f t="shared" si="7"/>
        <v>10800</v>
      </c>
      <c r="F76" s="48">
        <v>10800.51</v>
      </c>
      <c r="G76" s="48"/>
      <c r="H76" s="43">
        <f t="shared" si="1"/>
        <v>10800.51</v>
      </c>
      <c r="I76" s="61">
        <f t="shared" si="13"/>
        <v>100.00472222222223</v>
      </c>
      <c r="J76" s="61"/>
      <c r="K76" s="60">
        <f t="shared" si="14"/>
        <v>100.00472222222223</v>
      </c>
    </row>
    <row r="77" spans="1:11" s="12" customFormat="1" ht="15" x14ac:dyDescent="0.25">
      <c r="A77" s="16">
        <v>24000000</v>
      </c>
      <c r="B77" s="18" t="s">
        <v>5</v>
      </c>
      <c r="C77" s="45">
        <f>C78</f>
        <v>1105000</v>
      </c>
      <c r="D77" s="45">
        <f>D78+D81</f>
        <v>65000</v>
      </c>
      <c r="E77" s="45">
        <f t="shared" si="7"/>
        <v>1170000</v>
      </c>
      <c r="F77" s="45">
        <f>F78</f>
        <v>1130175.71</v>
      </c>
      <c r="G77" s="45">
        <f>G78+G81</f>
        <v>383.94</v>
      </c>
      <c r="H77" s="43">
        <f t="shared" si="1"/>
        <v>1130559.6499999999</v>
      </c>
      <c r="I77" s="60">
        <f t="shared" si="13"/>
        <v>102.2783447963801</v>
      </c>
      <c r="J77" s="60">
        <f t="shared" si="13"/>
        <v>0.5906769230769231</v>
      </c>
      <c r="K77" s="60">
        <f t="shared" si="14"/>
        <v>96.629029914529909</v>
      </c>
    </row>
    <row r="78" spans="1:11" s="10" customFormat="1" ht="15" x14ac:dyDescent="0.25">
      <c r="A78" s="16">
        <v>24060000</v>
      </c>
      <c r="B78" s="18" t="s">
        <v>6</v>
      </c>
      <c r="C78" s="45">
        <f>C79+C82</f>
        <v>1105000</v>
      </c>
      <c r="D78" s="45">
        <f>D80</f>
        <v>65000</v>
      </c>
      <c r="E78" s="45">
        <f t="shared" si="7"/>
        <v>1170000</v>
      </c>
      <c r="F78" s="45">
        <f>F79+F82</f>
        <v>1130175.71</v>
      </c>
      <c r="G78" s="45">
        <f>G80</f>
        <v>383.94</v>
      </c>
      <c r="H78" s="43">
        <f t="shared" si="1"/>
        <v>1130559.6499999999</v>
      </c>
      <c r="I78" s="60">
        <f t="shared" si="13"/>
        <v>102.2783447963801</v>
      </c>
      <c r="J78" s="60">
        <f t="shared" si="13"/>
        <v>0.5906769230769231</v>
      </c>
      <c r="K78" s="60">
        <f t="shared" si="14"/>
        <v>96.629029914529909</v>
      </c>
    </row>
    <row r="79" spans="1:11" s="8" customFormat="1" ht="15" x14ac:dyDescent="0.25">
      <c r="A79" s="21">
        <v>24060300</v>
      </c>
      <c r="B79" s="22" t="s">
        <v>23</v>
      </c>
      <c r="C79" s="47">
        <v>1105000</v>
      </c>
      <c r="D79" s="47"/>
      <c r="E79" s="45">
        <f t="shared" si="7"/>
        <v>1105000</v>
      </c>
      <c r="F79" s="48">
        <v>1130175.71</v>
      </c>
      <c r="G79" s="48"/>
      <c r="H79" s="43">
        <f t="shared" ref="H79:H99" si="16">F79+G79</f>
        <v>1130175.71</v>
      </c>
      <c r="I79" s="61">
        <f t="shared" ref="I79:J112" si="17">F79/C79*100</f>
        <v>102.2783447963801</v>
      </c>
      <c r="J79" s="61" t="e">
        <f t="shared" si="17"/>
        <v>#DIV/0!</v>
      </c>
      <c r="K79" s="60">
        <f t="shared" si="14"/>
        <v>102.2783447963801</v>
      </c>
    </row>
    <row r="80" spans="1:11" s="8" customFormat="1" ht="53.45" customHeight="1" x14ac:dyDescent="0.25">
      <c r="A80" s="21">
        <v>24062100</v>
      </c>
      <c r="B80" s="28" t="s">
        <v>208</v>
      </c>
      <c r="C80" s="47"/>
      <c r="D80" s="47">
        <v>65000</v>
      </c>
      <c r="E80" s="48">
        <f t="shared" si="7"/>
        <v>65000</v>
      </c>
      <c r="F80" s="48"/>
      <c r="G80" s="48">
        <v>383.94</v>
      </c>
      <c r="H80" s="43">
        <f t="shared" si="16"/>
        <v>383.94</v>
      </c>
      <c r="I80" s="61" t="e">
        <f>F80/C80*100</f>
        <v>#DIV/0!</v>
      </c>
      <c r="J80" s="61">
        <f t="shared" si="17"/>
        <v>0.5906769230769231</v>
      </c>
      <c r="K80" s="60">
        <f t="shared" si="14"/>
        <v>0.5906769230769231</v>
      </c>
    </row>
    <row r="81" spans="1:11" s="8" customFormat="1" ht="33" hidden="1" customHeight="1" x14ac:dyDescent="0.25">
      <c r="A81" s="21">
        <v>24170000</v>
      </c>
      <c r="B81" s="28" t="s">
        <v>209</v>
      </c>
      <c r="C81" s="47"/>
      <c r="D81" s="47">
        <v>0</v>
      </c>
      <c r="E81" s="48">
        <f t="shared" si="7"/>
        <v>0</v>
      </c>
      <c r="F81" s="48"/>
      <c r="G81" s="48">
        <v>0</v>
      </c>
      <c r="H81" s="43">
        <f t="shared" si="16"/>
        <v>0</v>
      </c>
      <c r="I81" s="61" t="e">
        <f t="shared" ref="I81:I86" si="18">F81/C81*100</f>
        <v>#DIV/0!</v>
      </c>
      <c r="J81" s="61" t="e">
        <f t="shared" si="17"/>
        <v>#DIV/0!</v>
      </c>
      <c r="K81" s="60" t="e">
        <f t="shared" si="14"/>
        <v>#DIV/0!</v>
      </c>
    </row>
    <row r="82" spans="1:11" s="8" customFormat="1" ht="124.9" hidden="1" customHeight="1" x14ac:dyDescent="0.25">
      <c r="A82" s="21">
        <v>24062200</v>
      </c>
      <c r="B82" s="28" t="s">
        <v>351</v>
      </c>
      <c r="C82" s="47">
        <v>0</v>
      </c>
      <c r="D82" s="47"/>
      <c r="E82" s="48">
        <f t="shared" si="7"/>
        <v>0</v>
      </c>
      <c r="F82" s="48">
        <v>0</v>
      </c>
      <c r="G82" s="48"/>
      <c r="H82" s="43">
        <f t="shared" si="16"/>
        <v>0</v>
      </c>
      <c r="I82" s="61" t="e">
        <f t="shared" si="18"/>
        <v>#DIV/0!</v>
      </c>
      <c r="J82" s="61" t="e">
        <f t="shared" si="17"/>
        <v>#DIV/0!</v>
      </c>
      <c r="K82" s="60" t="e">
        <f t="shared" si="14"/>
        <v>#DIV/0!</v>
      </c>
    </row>
    <row r="83" spans="1:11" s="10" customFormat="1" ht="19.899999999999999" customHeight="1" x14ac:dyDescent="0.25">
      <c r="A83" s="16">
        <v>25000000</v>
      </c>
      <c r="B83" s="18" t="s">
        <v>7</v>
      </c>
      <c r="C83" s="45"/>
      <c r="D83" s="45">
        <f>D85+D86</f>
        <v>4400860</v>
      </c>
      <c r="E83" s="45">
        <f t="shared" si="7"/>
        <v>4400860</v>
      </c>
      <c r="F83" s="45"/>
      <c r="G83" s="45">
        <f>G85+G86</f>
        <v>107225682.21000001</v>
      </c>
      <c r="H83" s="43">
        <f t="shared" si="16"/>
        <v>107225682.21000001</v>
      </c>
      <c r="I83" s="61" t="e">
        <f t="shared" si="18"/>
        <v>#DIV/0!</v>
      </c>
      <c r="J83" s="60">
        <f t="shared" si="17"/>
        <v>2436.4711036024778</v>
      </c>
      <c r="K83" s="60">
        <f t="shared" si="14"/>
        <v>2436.4711036024778</v>
      </c>
    </row>
    <row r="84" spans="1:11" s="8" customFormat="1" ht="17.25" hidden="1" customHeight="1" x14ac:dyDescent="0.25">
      <c r="A84" s="31"/>
      <c r="B84" s="33"/>
      <c r="C84" s="48"/>
      <c r="D84" s="53"/>
      <c r="E84" s="45">
        <f t="shared" si="7"/>
        <v>0</v>
      </c>
      <c r="F84" s="53"/>
      <c r="G84" s="53"/>
      <c r="H84" s="43">
        <f t="shared" si="16"/>
        <v>0</v>
      </c>
      <c r="I84" s="61" t="e">
        <f t="shared" si="18"/>
        <v>#DIV/0!</v>
      </c>
      <c r="J84" s="60" t="e">
        <f t="shared" si="17"/>
        <v>#DIV/0!</v>
      </c>
      <c r="K84" s="60" t="e">
        <f t="shared" si="14"/>
        <v>#DIV/0!</v>
      </c>
    </row>
    <row r="85" spans="1:11" s="10" customFormat="1" ht="33" customHeight="1" x14ac:dyDescent="0.25">
      <c r="A85" s="16">
        <v>25010000</v>
      </c>
      <c r="B85" s="17" t="s">
        <v>210</v>
      </c>
      <c r="C85" s="45"/>
      <c r="D85" s="44">
        <v>4400860</v>
      </c>
      <c r="E85" s="45">
        <f t="shared" si="7"/>
        <v>4400860</v>
      </c>
      <c r="F85" s="45"/>
      <c r="G85" s="45">
        <v>1914179.28</v>
      </c>
      <c r="H85" s="43">
        <f t="shared" si="16"/>
        <v>1914179.28</v>
      </c>
      <c r="I85" s="61" t="e">
        <f t="shared" si="18"/>
        <v>#DIV/0!</v>
      </c>
      <c r="J85" s="60">
        <f t="shared" si="17"/>
        <v>43.49557313797758</v>
      </c>
      <c r="K85" s="60">
        <f t="shared" si="14"/>
        <v>43.49557313797758</v>
      </c>
    </row>
    <row r="86" spans="1:11" s="10" customFormat="1" ht="30.75" customHeight="1" x14ac:dyDescent="0.25">
      <c r="A86" s="16">
        <v>25020000</v>
      </c>
      <c r="B86" s="17" t="s">
        <v>211</v>
      </c>
      <c r="C86" s="45"/>
      <c r="D86" s="44">
        <v>0</v>
      </c>
      <c r="E86" s="45">
        <f t="shared" si="7"/>
        <v>0</v>
      </c>
      <c r="F86" s="45"/>
      <c r="G86" s="45">
        <v>105311502.93000001</v>
      </c>
      <c r="H86" s="43">
        <f t="shared" si="16"/>
        <v>105311502.93000001</v>
      </c>
      <c r="I86" s="61" t="e">
        <f t="shared" si="18"/>
        <v>#DIV/0!</v>
      </c>
      <c r="J86" s="60" t="e">
        <f t="shared" ref="J86" si="19">G86/D86*100</f>
        <v>#DIV/0!</v>
      </c>
      <c r="K86" s="60" t="e">
        <f t="shared" ref="K86" si="20">H86/E86*100</f>
        <v>#DIV/0!</v>
      </c>
    </row>
    <row r="87" spans="1:11" s="12" customFormat="1" ht="19.149999999999999" customHeight="1" x14ac:dyDescent="0.25">
      <c r="A87" s="16">
        <v>30000000</v>
      </c>
      <c r="B87" s="34" t="s">
        <v>24</v>
      </c>
      <c r="C87" s="45">
        <f>C88</f>
        <v>0</v>
      </c>
      <c r="D87" s="45">
        <f>D89+D90</f>
        <v>839124</v>
      </c>
      <c r="E87" s="45">
        <f t="shared" si="7"/>
        <v>839124</v>
      </c>
      <c r="F87" s="45">
        <f>F88</f>
        <v>0</v>
      </c>
      <c r="G87" s="45">
        <f>G89+G90</f>
        <v>693132.80000000005</v>
      </c>
      <c r="H87" s="43">
        <f t="shared" si="16"/>
        <v>693132.80000000005</v>
      </c>
      <c r="I87" s="60" t="e">
        <f t="shared" si="17"/>
        <v>#DIV/0!</v>
      </c>
      <c r="J87" s="60">
        <f t="shared" si="17"/>
        <v>82.601951559006778</v>
      </c>
      <c r="K87" s="60">
        <f t="shared" si="14"/>
        <v>82.601951559006778</v>
      </c>
    </row>
    <row r="88" spans="1:11" s="8" customFormat="1" ht="76.900000000000006" hidden="1" customHeight="1" x14ac:dyDescent="0.25">
      <c r="A88" s="21">
        <v>31010200</v>
      </c>
      <c r="B88" s="28" t="s">
        <v>212</v>
      </c>
      <c r="C88" s="48">
        <v>0</v>
      </c>
      <c r="D88" s="48"/>
      <c r="E88" s="45">
        <f t="shared" si="7"/>
        <v>0</v>
      </c>
      <c r="F88" s="48">
        <v>0</v>
      </c>
      <c r="G88" s="55"/>
      <c r="H88" s="43">
        <f t="shared" si="16"/>
        <v>0</v>
      </c>
      <c r="I88" s="61" t="e">
        <f t="shared" si="17"/>
        <v>#DIV/0!</v>
      </c>
      <c r="J88" s="61" t="e">
        <f t="shared" si="17"/>
        <v>#DIV/0!</v>
      </c>
      <c r="K88" s="61" t="e">
        <f t="shared" si="14"/>
        <v>#DIV/0!</v>
      </c>
    </row>
    <row r="89" spans="1:11" s="8" customFormat="1" ht="49.5" customHeight="1" x14ac:dyDescent="0.25">
      <c r="A89" s="21">
        <v>31030000</v>
      </c>
      <c r="B89" s="28" t="s">
        <v>213</v>
      </c>
      <c r="C89" s="48"/>
      <c r="D89" s="47">
        <v>218181</v>
      </c>
      <c r="E89" s="45">
        <f t="shared" si="7"/>
        <v>218181</v>
      </c>
      <c r="F89" s="48"/>
      <c r="G89" s="48">
        <v>218181</v>
      </c>
      <c r="H89" s="43">
        <f t="shared" si="16"/>
        <v>218181</v>
      </c>
      <c r="I89" s="61" t="e">
        <f t="shared" si="17"/>
        <v>#DIV/0!</v>
      </c>
      <c r="J89" s="61">
        <f t="shared" si="17"/>
        <v>100</v>
      </c>
      <c r="K89" s="61">
        <f t="shared" si="14"/>
        <v>100</v>
      </c>
    </row>
    <row r="90" spans="1:11" s="8" customFormat="1" ht="85.5" customHeight="1" x14ac:dyDescent="0.25">
      <c r="A90" s="21">
        <v>33010100</v>
      </c>
      <c r="B90" s="28" t="s">
        <v>214</v>
      </c>
      <c r="C90" s="48"/>
      <c r="D90" s="47">
        <v>620943</v>
      </c>
      <c r="E90" s="45">
        <f t="shared" si="7"/>
        <v>620943</v>
      </c>
      <c r="F90" s="48"/>
      <c r="G90" s="48">
        <v>474951.8</v>
      </c>
      <c r="H90" s="43">
        <f t="shared" si="16"/>
        <v>474951.8</v>
      </c>
      <c r="I90" s="61" t="e">
        <f t="shared" si="17"/>
        <v>#DIV/0!</v>
      </c>
      <c r="J90" s="61">
        <f t="shared" si="17"/>
        <v>76.48879204693506</v>
      </c>
      <c r="K90" s="60">
        <f t="shared" si="14"/>
        <v>76.48879204693506</v>
      </c>
    </row>
    <row r="91" spans="1:11" s="8" customFormat="1" ht="10.5" hidden="1" customHeight="1" x14ac:dyDescent="0.25">
      <c r="A91" s="21">
        <v>31030000</v>
      </c>
      <c r="B91" s="28" t="s">
        <v>10</v>
      </c>
      <c r="C91" s="48"/>
      <c r="D91" s="48"/>
      <c r="E91" s="48">
        <f t="shared" si="7"/>
        <v>0</v>
      </c>
      <c r="F91" s="48"/>
      <c r="G91" s="48"/>
      <c r="H91" s="43">
        <f t="shared" si="16"/>
        <v>0</v>
      </c>
      <c r="I91" s="60" t="e">
        <f t="shared" si="17"/>
        <v>#DIV/0!</v>
      </c>
      <c r="J91" s="60" t="e">
        <f t="shared" si="17"/>
        <v>#DIV/0!</v>
      </c>
      <c r="K91" s="60" t="e">
        <f t="shared" si="14"/>
        <v>#DIV/0!</v>
      </c>
    </row>
    <row r="92" spans="1:11" s="9" customFormat="1" ht="19.899999999999999" customHeight="1" x14ac:dyDescent="0.25">
      <c r="A92" s="31"/>
      <c r="B92" s="63" t="s">
        <v>8</v>
      </c>
      <c r="C92" s="45">
        <f>C9+C58+C87</f>
        <v>233800000</v>
      </c>
      <c r="D92" s="45">
        <f>D9+D58+D87</f>
        <v>5399984</v>
      </c>
      <c r="E92" s="53">
        <f t="shared" si="7"/>
        <v>239199984</v>
      </c>
      <c r="F92" s="45">
        <f>F9+F58+F87</f>
        <v>238714660.71999994</v>
      </c>
      <c r="G92" s="45">
        <f>G9+G58+G87</f>
        <v>108005995.55</v>
      </c>
      <c r="H92" s="43">
        <f t="shared" si="16"/>
        <v>346720656.26999992</v>
      </c>
      <c r="I92" s="60">
        <f t="shared" si="17"/>
        <v>102.10207900769885</v>
      </c>
      <c r="J92" s="60">
        <f t="shared" si="17"/>
        <v>2000.1169549761628</v>
      </c>
      <c r="K92" s="60">
        <f t="shared" si="14"/>
        <v>144.95011683194758</v>
      </c>
    </row>
    <row r="93" spans="1:11" s="13" customFormat="1" ht="19.149999999999999" customHeight="1" x14ac:dyDescent="0.25">
      <c r="A93" s="35" t="s">
        <v>19</v>
      </c>
      <c r="B93" s="36" t="s">
        <v>17</v>
      </c>
      <c r="C93" s="45">
        <f t="shared" ref="C93:H93" si="21">C97+C127</f>
        <v>79344304.439999998</v>
      </c>
      <c r="D93" s="45">
        <f t="shared" si="21"/>
        <v>8433428</v>
      </c>
      <c r="E93" s="45">
        <f t="shared" si="21"/>
        <v>87777732.439999998</v>
      </c>
      <c r="F93" s="45">
        <f t="shared" si="21"/>
        <v>79162765.840000004</v>
      </c>
      <c r="G93" s="45">
        <f t="shared" si="21"/>
        <v>8044350.6899999995</v>
      </c>
      <c r="H93" s="45">
        <f t="shared" si="21"/>
        <v>87207116.530000001</v>
      </c>
      <c r="I93" s="60">
        <f t="shared" si="17"/>
        <v>99.771201472769505</v>
      </c>
      <c r="J93" s="60">
        <f t="shared" si="17"/>
        <v>95.386486847341317</v>
      </c>
      <c r="K93" s="60">
        <f t="shared" si="14"/>
        <v>99.349930906007359</v>
      </c>
    </row>
    <row r="94" spans="1:11" s="8" customFormat="1" ht="22.5" hidden="1" customHeight="1" x14ac:dyDescent="0.25">
      <c r="A94" s="37"/>
      <c r="B94" s="30" t="s">
        <v>235</v>
      </c>
      <c r="C94" s="53">
        <f>C96+C95</f>
        <v>0</v>
      </c>
      <c r="D94" s="53">
        <f>D96+D95</f>
        <v>0</v>
      </c>
      <c r="E94" s="48">
        <f t="shared" ref="E94:E126" si="22">C94+D94</f>
        <v>0</v>
      </c>
      <c r="F94" s="53">
        <f>F96+F95</f>
        <v>0</v>
      </c>
      <c r="G94" s="53">
        <f>G96+G95</f>
        <v>0</v>
      </c>
      <c r="H94" s="43">
        <f t="shared" si="16"/>
        <v>0</v>
      </c>
      <c r="I94" s="60" t="e">
        <f t="shared" si="17"/>
        <v>#DIV/0!</v>
      </c>
      <c r="J94" s="60" t="e">
        <f t="shared" si="17"/>
        <v>#DIV/0!</v>
      </c>
      <c r="K94" s="60" t="e">
        <f t="shared" si="14"/>
        <v>#DIV/0!</v>
      </c>
    </row>
    <row r="95" spans="1:11" s="8" customFormat="1" ht="47.25" hidden="1" customHeight="1" x14ac:dyDescent="0.25">
      <c r="A95" s="38">
        <v>41010600</v>
      </c>
      <c r="B95" s="39" t="s">
        <v>15</v>
      </c>
      <c r="C95" s="53"/>
      <c r="D95" s="53"/>
      <c r="E95" s="48">
        <f t="shared" si="22"/>
        <v>0</v>
      </c>
      <c r="F95" s="53"/>
      <c r="G95" s="53"/>
      <c r="H95" s="43">
        <f t="shared" si="16"/>
        <v>0</v>
      </c>
      <c r="I95" s="60" t="e">
        <f t="shared" si="17"/>
        <v>#DIV/0!</v>
      </c>
      <c r="J95" s="60" t="e">
        <f t="shared" si="17"/>
        <v>#DIV/0!</v>
      </c>
      <c r="K95" s="60" t="e">
        <f t="shared" si="14"/>
        <v>#DIV/0!</v>
      </c>
    </row>
    <row r="96" spans="1:11" s="8" customFormat="1" ht="30.75" hidden="1" customHeight="1" x14ac:dyDescent="0.25">
      <c r="A96" s="38">
        <v>41010900</v>
      </c>
      <c r="B96" s="39" t="s">
        <v>18</v>
      </c>
      <c r="C96" s="48"/>
      <c r="D96" s="48"/>
      <c r="E96" s="48">
        <f t="shared" si="22"/>
        <v>0</v>
      </c>
      <c r="F96" s="48"/>
      <c r="G96" s="48"/>
      <c r="H96" s="43">
        <f t="shared" si="16"/>
        <v>0</v>
      </c>
      <c r="I96" s="60" t="e">
        <f t="shared" si="17"/>
        <v>#DIV/0!</v>
      </c>
      <c r="J96" s="60" t="e">
        <f t="shared" si="17"/>
        <v>#DIV/0!</v>
      </c>
      <c r="K96" s="60" t="e">
        <f t="shared" si="14"/>
        <v>#DIV/0!</v>
      </c>
    </row>
    <row r="97" spans="1:11" s="9" customFormat="1" ht="18.75" customHeight="1" x14ac:dyDescent="0.25">
      <c r="A97" s="31">
        <v>41000000</v>
      </c>
      <c r="B97" s="32" t="s">
        <v>215</v>
      </c>
      <c r="C97" s="53">
        <f t="shared" ref="C97:H97" si="23">C100+C106+C109+C98</f>
        <v>79344304.439999998</v>
      </c>
      <c r="D97" s="53">
        <f t="shared" si="23"/>
        <v>4544528</v>
      </c>
      <c r="E97" s="53">
        <f t="shared" si="23"/>
        <v>83888832.439999998</v>
      </c>
      <c r="F97" s="53">
        <f t="shared" si="23"/>
        <v>79162765.840000004</v>
      </c>
      <c r="G97" s="53">
        <f t="shared" si="23"/>
        <v>4155450.69</v>
      </c>
      <c r="H97" s="53">
        <f t="shared" si="23"/>
        <v>83318216.530000001</v>
      </c>
      <c r="I97" s="60">
        <f t="shared" si="17"/>
        <v>99.771201472769505</v>
      </c>
      <c r="J97" s="60">
        <f t="shared" si="17"/>
        <v>91.438554014850382</v>
      </c>
      <c r="K97" s="60">
        <f t="shared" si="14"/>
        <v>99.319795146263218</v>
      </c>
    </row>
    <row r="98" spans="1:11" s="9" customFormat="1" ht="18.75" customHeight="1" x14ac:dyDescent="0.25">
      <c r="A98" s="31">
        <v>41020000</v>
      </c>
      <c r="B98" s="32" t="s">
        <v>339</v>
      </c>
      <c r="C98" s="53">
        <f>C99</f>
        <v>6573800</v>
      </c>
      <c r="D98" s="53"/>
      <c r="E98" s="53">
        <f t="shared" si="22"/>
        <v>6573800</v>
      </c>
      <c r="F98" s="53">
        <f>F99</f>
        <v>6573800</v>
      </c>
      <c r="G98" s="53"/>
      <c r="H98" s="43">
        <f t="shared" si="16"/>
        <v>6573800</v>
      </c>
      <c r="I98" s="60">
        <f t="shared" ref="I98:K99" si="24">F98/C98*100</f>
        <v>100</v>
      </c>
      <c r="J98" s="60" t="e">
        <f t="shared" si="24"/>
        <v>#DIV/0!</v>
      </c>
      <c r="K98" s="60">
        <f t="shared" si="24"/>
        <v>100</v>
      </c>
    </row>
    <row r="99" spans="1:11" s="8" customFormat="1" ht="97.5" customHeight="1" x14ac:dyDescent="0.25">
      <c r="A99" s="21">
        <v>41021400</v>
      </c>
      <c r="B99" s="28" t="s">
        <v>362</v>
      </c>
      <c r="C99" s="48">
        <v>6573800</v>
      </c>
      <c r="D99" s="48"/>
      <c r="E99" s="53">
        <f t="shared" si="22"/>
        <v>6573800</v>
      </c>
      <c r="F99" s="48">
        <v>6573800</v>
      </c>
      <c r="G99" s="48"/>
      <c r="H99" s="43">
        <f t="shared" si="16"/>
        <v>6573800</v>
      </c>
      <c r="I99" s="60">
        <f t="shared" si="24"/>
        <v>100</v>
      </c>
      <c r="J99" s="60" t="e">
        <f t="shared" si="24"/>
        <v>#DIV/0!</v>
      </c>
      <c r="K99" s="60">
        <f t="shared" si="24"/>
        <v>100</v>
      </c>
    </row>
    <row r="100" spans="1:11" s="10" customFormat="1" ht="32.25" customHeight="1" x14ac:dyDescent="0.25">
      <c r="A100" s="16">
        <v>41030000</v>
      </c>
      <c r="B100" s="17" t="s">
        <v>45</v>
      </c>
      <c r="C100" s="44">
        <f>C102+C103+C104+C105</f>
        <v>69504800</v>
      </c>
      <c r="D100" s="44">
        <f>D102+D103+D104+D105</f>
        <v>1341100</v>
      </c>
      <c r="E100" s="44">
        <f>E102+E103+E104+E105</f>
        <v>70845900</v>
      </c>
      <c r="F100" s="44">
        <f>F102+F103+F104+F105</f>
        <v>69418027.390000001</v>
      </c>
      <c r="G100" s="44">
        <f>G102+G103+G104+G105</f>
        <v>1341100</v>
      </c>
      <c r="H100" s="44">
        <f t="shared" ref="H100" si="25">H102+H103+H104+H105</f>
        <v>70759127.390000001</v>
      </c>
      <c r="I100" s="60">
        <f t="shared" si="17"/>
        <v>99.875155946064154</v>
      </c>
      <c r="J100" s="60">
        <f t="shared" si="17"/>
        <v>100</v>
      </c>
      <c r="K100" s="60">
        <f t="shared" si="14"/>
        <v>99.877519221295799</v>
      </c>
    </row>
    <row r="101" spans="1:11" s="8" customFormat="1" ht="24.75" hidden="1" customHeight="1" x14ac:dyDescent="0.25">
      <c r="A101" s="21">
        <v>41033200</v>
      </c>
      <c r="B101" s="28" t="s">
        <v>216</v>
      </c>
      <c r="C101" s="48">
        <v>0</v>
      </c>
      <c r="D101" s="55"/>
      <c r="E101" s="48">
        <f t="shared" si="22"/>
        <v>0</v>
      </c>
      <c r="F101" s="48">
        <v>0</v>
      </c>
      <c r="G101" s="55"/>
      <c r="H101" s="53">
        <f>F101+G101</f>
        <v>0</v>
      </c>
      <c r="I101" s="60" t="e">
        <f t="shared" si="17"/>
        <v>#DIV/0!</v>
      </c>
      <c r="J101" s="60" t="e">
        <f t="shared" si="17"/>
        <v>#DIV/0!</v>
      </c>
      <c r="K101" s="60" t="e">
        <f t="shared" si="14"/>
        <v>#DIV/0!</v>
      </c>
    </row>
    <row r="102" spans="1:11" s="8" customFormat="1" ht="45" customHeight="1" x14ac:dyDescent="0.25">
      <c r="A102" s="21">
        <v>41033300</v>
      </c>
      <c r="B102" s="28" t="s">
        <v>391</v>
      </c>
      <c r="C102" s="48">
        <v>777400</v>
      </c>
      <c r="D102" s="48">
        <v>1045400</v>
      </c>
      <c r="E102" s="45">
        <f t="shared" si="22"/>
        <v>1822800</v>
      </c>
      <c r="F102" s="48">
        <v>690627.39</v>
      </c>
      <c r="G102" s="48">
        <v>1045400</v>
      </c>
      <c r="H102" s="45">
        <f>F102+G102</f>
        <v>1736027.3900000001</v>
      </c>
      <c r="I102" s="61">
        <f t="shared" si="17"/>
        <v>88.838100077180343</v>
      </c>
      <c r="J102" s="61">
        <f t="shared" si="17"/>
        <v>100</v>
      </c>
      <c r="K102" s="61">
        <f t="shared" si="14"/>
        <v>95.23959787140663</v>
      </c>
    </row>
    <row r="103" spans="1:11" s="8" customFormat="1" ht="30.75" customHeight="1" x14ac:dyDescent="0.25">
      <c r="A103" s="21">
        <v>41033900</v>
      </c>
      <c r="B103" s="28" t="s">
        <v>46</v>
      </c>
      <c r="C103" s="47">
        <v>68727400</v>
      </c>
      <c r="D103" s="55"/>
      <c r="E103" s="45">
        <f t="shared" si="22"/>
        <v>68727400</v>
      </c>
      <c r="F103" s="48">
        <v>68727400</v>
      </c>
      <c r="G103" s="55"/>
      <c r="H103" s="45">
        <f>F103+G103</f>
        <v>68727400</v>
      </c>
      <c r="I103" s="61">
        <f t="shared" si="17"/>
        <v>100</v>
      </c>
      <c r="J103" s="61" t="e">
        <f t="shared" si="17"/>
        <v>#DIV/0!</v>
      </c>
      <c r="K103" s="60">
        <f t="shared" si="14"/>
        <v>100</v>
      </c>
    </row>
    <row r="104" spans="1:11" s="8" customFormat="1" ht="30" hidden="1" customHeight="1" x14ac:dyDescent="0.25">
      <c r="A104" s="21">
        <v>41034200</v>
      </c>
      <c r="B104" s="28" t="s">
        <v>47</v>
      </c>
      <c r="C104" s="47">
        <v>0</v>
      </c>
      <c r="D104" s="55">
        <v>0</v>
      </c>
      <c r="E104" s="45">
        <f t="shared" si="22"/>
        <v>0</v>
      </c>
      <c r="F104" s="48"/>
      <c r="G104" s="55"/>
      <c r="H104" s="45">
        <f>F104+G104</f>
        <v>0</v>
      </c>
      <c r="I104" s="61" t="e">
        <f t="shared" si="17"/>
        <v>#DIV/0!</v>
      </c>
      <c r="J104" s="61" t="e">
        <f t="shared" si="17"/>
        <v>#DIV/0!</v>
      </c>
      <c r="K104" s="60" t="e">
        <f t="shared" si="14"/>
        <v>#DIV/0!</v>
      </c>
    </row>
    <row r="105" spans="1:11" s="8" customFormat="1" ht="53.45" customHeight="1" x14ac:dyDescent="0.25">
      <c r="A105" s="21">
        <v>41037400</v>
      </c>
      <c r="B105" s="28" t="s">
        <v>393</v>
      </c>
      <c r="C105" s="47">
        <v>0</v>
      </c>
      <c r="D105" s="48">
        <v>295700</v>
      </c>
      <c r="E105" s="45">
        <f t="shared" si="22"/>
        <v>295700</v>
      </c>
      <c r="F105" s="48"/>
      <c r="G105" s="48">
        <v>295700</v>
      </c>
      <c r="H105" s="45">
        <f>F105+G105</f>
        <v>295700</v>
      </c>
      <c r="I105" s="61" t="e">
        <f t="shared" si="17"/>
        <v>#DIV/0!</v>
      </c>
      <c r="J105" s="61">
        <f t="shared" si="17"/>
        <v>100</v>
      </c>
      <c r="K105" s="60">
        <f t="shared" si="14"/>
        <v>100</v>
      </c>
    </row>
    <row r="106" spans="1:11" s="10" customFormat="1" ht="27.75" hidden="1" customHeight="1" x14ac:dyDescent="0.25">
      <c r="A106" s="16">
        <v>41040000</v>
      </c>
      <c r="B106" s="17" t="s">
        <v>217</v>
      </c>
      <c r="C106" s="45">
        <f>SUM(C107:C107)</f>
        <v>0</v>
      </c>
      <c r="D106" s="45">
        <f>SUM(D107:D107)</f>
        <v>0</v>
      </c>
      <c r="E106" s="53">
        <f t="shared" si="22"/>
        <v>0</v>
      </c>
      <c r="F106" s="45">
        <f>SUM(F107:F107)</f>
        <v>0</v>
      </c>
      <c r="G106" s="45">
        <f>SUM(G107:G107)</f>
        <v>0</v>
      </c>
      <c r="H106" s="45">
        <f>SUM(H107:H107)</f>
        <v>0</v>
      </c>
      <c r="I106" s="60" t="e">
        <f t="shared" si="17"/>
        <v>#DIV/0!</v>
      </c>
      <c r="J106" s="60" t="e">
        <f t="shared" si="17"/>
        <v>#DIV/0!</v>
      </c>
      <c r="K106" s="60" t="e">
        <f t="shared" si="14"/>
        <v>#DIV/0!</v>
      </c>
    </row>
    <row r="107" spans="1:11" s="8" customFormat="1" ht="93" hidden="1" customHeight="1" x14ac:dyDescent="0.25">
      <c r="A107" s="21">
        <v>41040200</v>
      </c>
      <c r="B107" s="28" t="s">
        <v>218</v>
      </c>
      <c r="C107" s="47">
        <v>0</v>
      </c>
      <c r="D107" s="48"/>
      <c r="E107" s="45">
        <f t="shared" si="22"/>
        <v>0</v>
      </c>
      <c r="F107" s="48">
        <v>0</v>
      </c>
      <c r="G107" s="48"/>
      <c r="H107" s="45">
        <f>F107+G107</f>
        <v>0</v>
      </c>
      <c r="I107" s="61" t="e">
        <f t="shared" si="17"/>
        <v>#DIV/0!</v>
      </c>
      <c r="J107" s="61" t="e">
        <f t="shared" si="17"/>
        <v>#DIV/0!</v>
      </c>
      <c r="K107" s="60" t="e">
        <f t="shared" si="14"/>
        <v>#DIV/0!</v>
      </c>
    </row>
    <row r="108" spans="1:11" s="8" customFormat="1" ht="19.5" hidden="1" customHeight="1" x14ac:dyDescent="0.25">
      <c r="A108" s="21">
        <v>41040400</v>
      </c>
      <c r="B108" s="28" t="s">
        <v>259</v>
      </c>
      <c r="C108" s="47">
        <v>0</v>
      </c>
      <c r="D108" s="48"/>
      <c r="E108" s="45">
        <f t="shared" si="22"/>
        <v>0</v>
      </c>
      <c r="F108" s="48"/>
      <c r="G108" s="48"/>
      <c r="H108" s="45">
        <f>F108+G108</f>
        <v>0</v>
      </c>
      <c r="I108" s="61" t="e">
        <f>F108/C108*100</f>
        <v>#DIV/0!</v>
      </c>
      <c r="J108" s="61" t="e">
        <f>G108/D108*100</f>
        <v>#DIV/0!</v>
      </c>
      <c r="K108" s="60" t="e">
        <f>H108/E108*100</f>
        <v>#DIV/0!</v>
      </c>
    </row>
    <row r="109" spans="1:11" s="10" customFormat="1" ht="33" customHeight="1" x14ac:dyDescent="0.25">
      <c r="A109" s="16">
        <v>41050000</v>
      </c>
      <c r="B109" s="17" t="s">
        <v>48</v>
      </c>
      <c r="C109" s="45">
        <f>SUM(C110:C126)</f>
        <v>3265704.44</v>
      </c>
      <c r="D109" s="45">
        <f>SUM(D110:D126)</f>
        <v>3203428</v>
      </c>
      <c r="E109" s="45">
        <f t="shared" ref="E109:H109" si="26">SUM(E110:E126)</f>
        <v>6469132.4400000004</v>
      </c>
      <c r="F109" s="45">
        <f t="shared" si="26"/>
        <v>3170938.45</v>
      </c>
      <c r="G109" s="45">
        <f t="shared" si="26"/>
        <v>2814350.69</v>
      </c>
      <c r="H109" s="45">
        <f t="shared" si="26"/>
        <v>5985289.1400000006</v>
      </c>
      <c r="I109" s="60">
        <f t="shared" si="17"/>
        <v>97.09814553824107</v>
      </c>
      <c r="J109" s="60">
        <f t="shared" si="17"/>
        <v>87.854345095316646</v>
      </c>
      <c r="K109" s="60">
        <f t="shared" si="14"/>
        <v>92.520738994176483</v>
      </c>
    </row>
    <row r="110" spans="1:11" s="8" customFormat="1" ht="44.45" customHeight="1" x14ac:dyDescent="0.25">
      <c r="A110" s="21">
        <v>41051000</v>
      </c>
      <c r="B110" s="28" t="s">
        <v>224</v>
      </c>
      <c r="C110" s="47">
        <v>2091775</v>
      </c>
      <c r="D110" s="48"/>
      <c r="E110" s="45">
        <f t="shared" si="22"/>
        <v>2091775</v>
      </c>
      <c r="F110" s="48">
        <v>2066921.75</v>
      </c>
      <c r="G110" s="48"/>
      <c r="H110" s="45">
        <f t="shared" ref="H110:H132" si="27">F110+G110</f>
        <v>2066921.75</v>
      </c>
      <c r="I110" s="61">
        <f t="shared" si="17"/>
        <v>98.811858349965945</v>
      </c>
      <c r="J110" s="61" t="e">
        <f t="shared" si="17"/>
        <v>#DIV/0!</v>
      </c>
      <c r="K110" s="60">
        <f t="shared" si="14"/>
        <v>98.811858349965945</v>
      </c>
    </row>
    <row r="111" spans="1:11" s="8" customFormat="1" ht="46.15" customHeight="1" x14ac:dyDescent="0.25">
      <c r="A111" s="21">
        <v>41051100</v>
      </c>
      <c r="B111" s="28" t="s">
        <v>59</v>
      </c>
      <c r="C111" s="47">
        <v>0</v>
      </c>
      <c r="D111" s="48">
        <v>2446286</v>
      </c>
      <c r="E111" s="45">
        <f t="shared" si="22"/>
        <v>2446286</v>
      </c>
      <c r="F111" s="48">
        <v>0</v>
      </c>
      <c r="G111" s="48">
        <v>2446286</v>
      </c>
      <c r="H111" s="45">
        <f t="shared" si="27"/>
        <v>2446286</v>
      </c>
      <c r="I111" s="61" t="e">
        <f t="shared" si="17"/>
        <v>#DIV/0!</v>
      </c>
      <c r="J111" s="61">
        <f t="shared" si="17"/>
        <v>100</v>
      </c>
      <c r="K111" s="61">
        <f t="shared" si="14"/>
        <v>100</v>
      </c>
    </row>
    <row r="112" spans="1:11" s="8" customFormat="1" ht="48" customHeight="1" x14ac:dyDescent="0.25">
      <c r="A112" s="21">
        <v>41051200</v>
      </c>
      <c r="B112" s="28" t="s">
        <v>219</v>
      </c>
      <c r="C112" s="47">
        <v>213317</v>
      </c>
      <c r="D112" s="48"/>
      <c r="E112" s="45">
        <f t="shared" si="22"/>
        <v>213317</v>
      </c>
      <c r="F112" s="48">
        <v>213317</v>
      </c>
      <c r="G112" s="48"/>
      <c r="H112" s="45">
        <f t="shared" si="27"/>
        <v>213317</v>
      </c>
      <c r="I112" s="61">
        <f t="shared" si="17"/>
        <v>100</v>
      </c>
      <c r="J112" s="61" t="e">
        <f t="shared" si="17"/>
        <v>#DIV/0!</v>
      </c>
      <c r="K112" s="60">
        <f t="shared" si="14"/>
        <v>100</v>
      </c>
    </row>
    <row r="113" spans="1:11" s="8" customFormat="1" ht="58.15" customHeight="1" x14ac:dyDescent="0.25">
      <c r="A113" s="21">
        <v>41051400</v>
      </c>
      <c r="B113" s="28" t="s">
        <v>60</v>
      </c>
      <c r="C113" s="48">
        <v>840741</v>
      </c>
      <c r="D113" s="48"/>
      <c r="E113" s="45">
        <f t="shared" si="22"/>
        <v>840741</v>
      </c>
      <c r="F113" s="48">
        <v>840741</v>
      </c>
      <c r="G113" s="48"/>
      <c r="H113" s="45">
        <f t="shared" si="27"/>
        <v>840741</v>
      </c>
      <c r="I113" s="61">
        <f t="shared" ref="I113:K132" si="28">F113/C113*100</f>
        <v>100</v>
      </c>
      <c r="J113" s="61" t="e">
        <f t="shared" si="28"/>
        <v>#DIV/0!</v>
      </c>
      <c r="K113" s="61">
        <f t="shared" si="14"/>
        <v>100</v>
      </c>
    </row>
    <row r="114" spans="1:11" s="8" customFormat="1" ht="45" hidden="1" customHeight="1" x14ac:dyDescent="0.25">
      <c r="A114" s="21">
        <v>41051500</v>
      </c>
      <c r="B114" s="28" t="s">
        <v>220</v>
      </c>
      <c r="C114" s="47">
        <v>0</v>
      </c>
      <c r="D114" s="48"/>
      <c r="E114" s="45">
        <f t="shared" si="22"/>
        <v>0</v>
      </c>
      <c r="F114" s="48">
        <v>0</v>
      </c>
      <c r="G114" s="48"/>
      <c r="H114" s="45">
        <f t="shared" si="27"/>
        <v>0</v>
      </c>
      <c r="I114" s="61" t="e">
        <f t="shared" si="28"/>
        <v>#DIV/0!</v>
      </c>
      <c r="J114" s="61" t="e">
        <f t="shared" si="28"/>
        <v>#DIV/0!</v>
      </c>
      <c r="K114" s="60" t="e">
        <f t="shared" si="14"/>
        <v>#DIV/0!</v>
      </c>
    </row>
    <row r="115" spans="1:11" s="8" customFormat="1" ht="68.45" customHeight="1" x14ac:dyDescent="0.25">
      <c r="A115" s="21">
        <v>41051700</v>
      </c>
      <c r="B115" s="59" t="s">
        <v>306</v>
      </c>
      <c r="C115" s="47">
        <v>38442</v>
      </c>
      <c r="D115" s="48"/>
      <c r="E115" s="45">
        <f t="shared" si="22"/>
        <v>38442</v>
      </c>
      <c r="F115" s="48">
        <v>38442</v>
      </c>
      <c r="G115" s="48"/>
      <c r="H115" s="45">
        <f t="shared" si="27"/>
        <v>38442</v>
      </c>
      <c r="I115" s="61">
        <f t="shared" si="28"/>
        <v>100</v>
      </c>
      <c r="J115" s="61" t="e">
        <f t="shared" si="28"/>
        <v>#DIV/0!</v>
      </c>
      <c r="K115" s="61">
        <f t="shared" si="28"/>
        <v>100</v>
      </c>
    </row>
    <row r="116" spans="1:11" s="8" customFormat="1" ht="61.5" hidden="1" customHeight="1" x14ac:dyDescent="0.25">
      <c r="A116" s="21">
        <v>41052000</v>
      </c>
      <c r="B116" s="28" t="s">
        <v>49</v>
      </c>
      <c r="C116" s="47">
        <v>0</v>
      </c>
      <c r="D116" s="48"/>
      <c r="E116" s="45">
        <f t="shared" si="22"/>
        <v>0</v>
      </c>
      <c r="F116" s="48">
        <v>0</v>
      </c>
      <c r="G116" s="48"/>
      <c r="H116" s="45">
        <f t="shared" si="27"/>
        <v>0</v>
      </c>
      <c r="I116" s="61" t="e">
        <f t="shared" si="28"/>
        <v>#DIV/0!</v>
      </c>
      <c r="J116" s="61" t="e">
        <f t="shared" si="28"/>
        <v>#DIV/0!</v>
      </c>
      <c r="K116" s="61" t="e">
        <f t="shared" si="28"/>
        <v>#DIV/0!</v>
      </c>
    </row>
    <row r="117" spans="1:11" s="8" customFormat="1" ht="91.5" hidden="1" customHeight="1" x14ac:dyDescent="0.25">
      <c r="A117" s="21">
        <v>41052200</v>
      </c>
      <c r="B117" s="28" t="s">
        <v>260</v>
      </c>
      <c r="C117" s="47">
        <v>0</v>
      </c>
      <c r="D117" s="48"/>
      <c r="E117" s="45">
        <f t="shared" si="22"/>
        <v>0</v>
      </c>
      <c r="F117" s="48"/>
      <c r="G117" s="48"/>
      <c r="H117" s="45"/>
      <c r="I117" s="61"/>
      <c r="J117" s="61"/>
      <c r="K117" s="61"/>
    </row>
    <row r="118" spans="1:11" s="8" customFormat="1" ht="93.75" hidden="1" customHeight="1" x14ac:dyDescent="0.25">
      <c r="A118" s="21">
        <v>41052600</v>
      </c>
      <c r="B118" s="28" t="s">
        <v>221</v>
      </c>
      <c r="C118" s="47">
        <v>0</v>
      </c>
      <c r="D118" s="48">
        <v>0</v>
      </c>
      <c r="E118" s="48">
        <f t="shared" si="22"/>
        <v>0</v>
      </c>
      <c r="F118" s="48"/>
      <c r="G118" s="48">
        <v>0</v>
      </c>
      <c r="H118" s="45">
        <f t="shared" si="27"/>
        <v>0</v>
      </c>
      <c r="I118" s="61" t="e">
        <f t="shared" si="28"/>
        <v>#DIV/0!</v>
      </c>
      <c r="J118" s="61" t="e">
        <f>G118/D118*100</f>
        <v>#DIV/0!</v>
      </c>
      <c r="K118" s="61" t="e">
        <f t="shared" si="28"/>
        <v>#DIV/0!</v>
      </c>
    </row>
    <row r="119" spans="1:11" s="8" customFormat="1" ht="85.5" hidden="1" customHeight="1" x14ac:dyDescent="0.25">
      <c r="A119" s="71">
        <v>41053000</v>
      </c>
      <c r="B119" s="72" t="s">
        <v>257</v>
      </c>
      <c r="C119" s="47"/>
      <c r="D119" s="48"/>
      <c r="E119" s="48">
        <f t="shared" si="22"/>
        <v>0</v>
      </c>
      <c r="F119" s="48"/>
      <c r="G119" s="48"/>
      <c r="H119" s="45">
        <f t="shared" si="27"/>
        <v>0</v>
      </c>
      <c r="I119" s="61" t="e">
        <f t="shared" si="28"/>
        <v>#DIV/0!</v>
      </c>
      <c r="J119" s="61"/>
      <c r="K119" s="60" t="e">
        <f t="shared" si="28"/>
        <v>#DIV/0!</v>
      </c>
    </row>
    <row r="120" spans="1:11" s="8" customFormat="1" ht="62.25" hidden="1" customHeight="1" x14ac:dyDescent="0.25">
      <c r="A120" s="69">
        <v>41053300</v>
      </c>
      <c r="B120" s="70" t="s">
        <v>222</v>
      </c>
      <c r="C120" s="47">
        <v>0</v>
      </c>
      <c r="D120" s="47"/>
      <c r="E120" s="45">
        <f t="shared" si="22"/>
        <v>0</v>
      </c>
      <c r="F120" s="48">
        <v>0</v>
      </c>
      <c r="G120" s="48"/>
      <c r="H120" s="45">
        <f t="shared" si="27"/>
        <v>0</v>
      </c>
      <c r="I120" s="61" t="e">
        <f t="shared" si="28"/>
        <v>#DIV/0!</v>
      </c>
      <c r="J120" s="61" t="e">
        <f>G120/D120*100</f>
        <v>#DIV/0!</v>
      </c>
      <c r="K120" s="60" t="e">
        <f t="shared" si="28"/>
        <v>#DIV/0!</v>
      </c>
    </row>
    <row r="121" spans="1:11" s="8" customFormat="1" ht="18.75" customHeight="1" x14ac:dyDescent="0.25">
      <c r="A121" s="21">
        <v>41053900</v>
      </c>
      <c r="B121" s="28" t="s">
        <v>157</v>
      </c>
      <c r="C121" s="47">
        <v>0</v>
      </c>
      <c r="D121" s="47">
        <v>757142</v>
      </c>
      <c r="E121" s="45">
        <f t="shared" si="22"/>
        <v>757142</v>
      </c>
      <c r="F121" s="48">
        <v>0</v>
      </c>
      <c r="G121" s="48">
        <v>368064.69</v>
      </c>
      <c r="H121" s="45">
        <f t="shared" si="27"/>
        <v>368064.69</v>
      </c>
      <c r="I121" s="61" t="e">
        <f t="shared" si="28"/>
        <v>#DIV/0!</v>
      </c>
      <c r="J121" s="61">
        <f>G121/D121*100</f>
        <v>48.612372580044436</v>
      </c>
      <c r="K121" s="60">
        <f t="shared" si="28"/>
        <v>48.612372580044436</v>
      </c>
    </row>
    <row r="122" spans="1:11" s="8" customFormat="1" ht="93.75" hidden="1" customHeight="1" x14ac:dyDescent="0.25">
      <c r="A122" s="40">
        <v>41054000</v>
      </c>
      <c r="B122" s="39" t="s">
        <v>261</v>
      </c>
      <c r="C122" s="47">
        <v>0</v>
      </c>
      <c r="D122" s="48"/>
      <c r="E122" s="48">
        <f t="shared" si="22"/>
        <v>0</v>
      </c>
      <c r="F122" s="48"/>
      <c r="G122" s="48"/>
      <c r="H122" s="48">
        <f t="shared" si="27"/>
        <v>0</v>
      </c>
      <c r="I122" s="61" t="e">
        <f t="shared" si="28"/>
        <v>#DIV/0!</v>
      </c>
      <c r="J122" s="61" t="e">
        <f t="shared" ref="J122:J129" si="29">G122/D122*100</f>
        <v>#DIV/0!</v>
      </c>
      <c r="K122" s="60" t="e">
        <f t="shared" ref="K122:K129" si="30">H122/E122*100</f>
        <v>#DIV/0!</v>
      </c>
    </row>
    <row r="123" spans="1:11" s="8" customFormat="1" ht="60" hidden="1" x14ac:dyDescent="0.25">
      <c r="A123" s="40">
        <v>41054300</v>
      </c>
      <c r="B123" s="39" t="s">
        <v>231</v>
      </c>
      <c r="C123" s="47">
        <v>0</v>
      </c>
      <c r="D123" s="48"/>
      <c r="E123" s="45">
        <f t="shared" si="22"/>
        <v>0</v>
      </c>
      <c r="F123" s="48">
        <v>0</v>
      </c>
      <c r="G123" s="48"/>
      <c r="H123" s="45">
        <f t="shared" si="27"/>
        <v>0</v>
      </c>
      <c r="I123" s="61" t="e">
        <f t="shared" si="28"/>
        <v>#DIV/0!</v>
      </c>
      <c r="J123" s="61" t="e">
        <f t="shared" si="29"/>
        <v>#DIV/0!</v>
      </c>
      <c r="K123" s="60" t="e">
        <f t="shared" si="30"/>
        <v>#DIV/0!</v>
      </c>
    </row>
    <row r="124" spans="1:11" s="8" customFormat="1" ht="75" hidden="1" x14ac:dyDescent="0.25">
      <c r="A124" s="40">
        <v>41054500</v>
      </c>
      <c r="B124" s="39" t="s">
        <v>262</v>
      </c>
      <c r="C124" s="47">
        <v>0</v>
      </c>
      <c r="D124" s="48"/>
      <c r="E124" s="45">
        <f t="shared" si="22"/>
        <v>0</v>
      </c>
      <c r="F124" s="48"/>
      <c r="G124" s="48"/>
      <c r="H124" s="45"/>
      <c r="I124" s="61"/>
      <c r="J124" s="61" t="e">
        <f t="shared" si="29"/>
        <v>#DIV/0!</v>
      </c>
      <c r="K124" s="60" t="e">
        <f t="shared" si="30"/>
        <v>#DIV/0!</v>
      </c>
    </row>
    <row r="125" spans="1:11" s="8" customFormat="1" ht="46.15" customHeight="1" x14ac:dyDescent="0.25">
      <c r="A125" s="58">
        <v>41055000</v>
      </c>
      <c r="B125" s="59" t="s">
        <v>250</v>
      </c>
      <c r="C125" s="47">
        <v>20000</v>
      </c>
      <c r="D125" s="48"/>
      <c r="E125" s="45">
        <f t="shared" si="22"/>
        <v>20000</v>
      </c>
      <c r="F125" s="48">
        <v>11516.7</v>
      </c>
      <c r="G125" s="48"/>
      <c r="H125" s="45">
        <f t="shared" si="27"/>
        <v>11516.7</v>
      </c>
      <c r="I125" s="61">
        <f t="shared" si="28"/>
        <v>57.583500000000001</v>
      </c>
      <c r="J125" s="61" t="e">
        <f t="shared" si="29"/>
        <v>#DIV/0!</v>
      </c>
      <c r="K125" s="60">
        <f t="shared" si="30"/>
        <v>57.583500000000001</v>
      </c>
    </row>
    <row r="126" spans="1:11" s="8" customFormat="1" ht="85.9" customHeight="1" x14ac:dyDescent="0.25">
      <c r="A126" s="107">
        <v>41059300</v>
      </c>
      <c r="B126" s="59" t="s">
        <v>392</v>
      </c>
      <c r="C126" s="47">
        <v>61429.440000000002</v>
      </c>
      <c r="D126" s="48"/>
      <c r="E126" s="45">
        <f t="shared" si="22"/>
        <v>61429.440000000002</v>
      </c>
      <c r="F126" s="48"/>
      <c r="G126" s="48"/>
      <c r="H126" s="45">
        <f t="shared" si="27"/>
        <v>0</v>
      </c>
      <c r="I126" s="61">
        <f t="shared" ref="I126" si="31">F126/C126*100</f>
        <v>0</v>
      </c>
      <c r="J126" s="61" t="e">
        <f t="shared" si="29"/>
        <v>#DIV/0!</v>
      </c>
      <c r="K126" s="60">
        <f t="shared" si="30"/>
        <v>0</v>
      </c>
    </row>
    <row r="127" spans="1:11" s="8" customFormat="1" ht="43.9" customHeight="1" x14ac:dyDescent="0.25">
      <c r="A127" s="103">
        <v>42000000</v>
      </c>
      <c r="B127" s="101" t="s">
        <v>340</v>
      </c>
      <c r="C127" s="106">
        <f>C128</f>
        <v>0</v>
      </c>
      <c r="D127" s="106">
        <f>D128</f>
        <v>3888900</v>
      </c>
      <c r="E127" s="45">
        <f>C127+D127</f>
        <v>3888900</v>
      </c>
      <c r="F127" s="48">
        <f>F128</f>
        <v>0</v>
      </c>
      <c r="G127" s="53">
        <f>G128</f>
        <v>3888900</v>
      </c>
      <c r="H127" s="45">
        <f>F127+G127</f>
        <v>3888900</v>
      </c>
      <c r="I127" s="61" t="e">
        <f t="shared" si="28"/>
        <v>#DIV/0!</v>
      </c>
      <c r="J127" s="61">
        <f t="shared" si="29"/>
        <v>100</v>
      </c>
      <c r="K127" s="60">
        <f t="shared" si="30"/>
        <v>100</v>
      </c>
    </row>
    <row r="128" spans="1:11" s="8" customFormat="1" ht="36" customHeight="1" x14ac:dyDescent="0.25">
      <c r="A128" s="104">
        <v>42020000</v>
      </c>
      <c r="B128" s="101" t="s">
        <v>341</v>
      </c>
      <c r="C128" s="106">
        <f>C129</f>
        <v>0</v>
      </c>
      <c r="D128" s="106">
        <f>D129</f>
        <v>3888900</v>
      </c>
      <c r="E128" s="45">
        <f>C128+D128</f>
        <v>3888900</v>
      </c>
      <c r="F128" s="48">
        <f>F129</f>
        <v>0</v>
      </c>
      <c r="G128" s="53">
        <f>G129</f>
        <v>3888900</v>
      </c>
      <c r="H128" s="45">
        <f>F128+G128</f>
        <v>3888900</v>
      </c>
      <c r="I128" s="61" t="e">
        <f t="shared" ref="I128:I131" si="32">F128/C128*100</f>
        <v>#DIV/0!</v>
      </c>
      <c r="J128" s="61">
        <f t="shared" si="29"/>
        <v>100</v>
      </c>
      <c r="K128" s="60">
        <f t="shared" si="30"/>
        <v>100</v>
      </c>
    </row>
    <row r="129" spans="1:11" s="8" customFormat="1" ht="33.75" customHeight="1" x14ac:dyDescent="0.25">
      <c r="A129" s="105">
        <v>42020500</v>
      </c>
      <c r="B129" s="102" t="s">
        <v>342</v>
      </c>
      <c r="C129" s="47">
        <v>0</v>
      </c>
      <c r="D129" s="48">
        <v>3888900</v>
      </c>
      <c r="E129" s="45">
        <f>C129+D129</f>
        <v>3888900</v>
      </c>
      <c r="F129" s="48">
        <v>0</v>
      </c>
      <c r="G129" s="48">
        <v>3888900</v>
      </c>
      <c r="H129" s="45">
        <f>F129+G129</f>
        <v>3888900</v>
      </c>
      <c r="I129" s="61" t="e">
        <f t="shared" si="32"/>
        <v>#DIV/0!</v>
      </c>
      <c r="J129" s="61">
        <f t="shared" si="29"/>
        <v>100</v>
      </c>
      <c r="K129" s="60">
        <f t="shared" si="30"/>
        <v>100</v>
      </c>
    </row>
    <row r="130" spans="1:11" s="9" customFormat="1" ht="33.75" customHeight="1" x14ac:dyDescent="0.25">
      <c r="A130" s="119">
        <v>50000000</v>
      </c>
      <c r="B130" s="101" t="s">
        <v>370</v>
      </c>
      <c r="C130" s="106">
        <f>C131</f>
        <v>0</v>
      </c>
      <c r="D130" s="106">
        <f t="shared" ref="D130:E130" si="33">D131</f>
        <v>874800</v>
      </c>
      <c r="E130" s="106">
        <f t="shared" si="33"/>
        <v>874800</v>
      </c>
      <c r="F130" s="106">
        <f>F131</f>
        <v>0</v>
      </c>
      <c r="G130" s="106">
        <f t="shared" ref="G130" si="34">G131</f>
        <v>874800</v>
      </c>
      <c r="H130" s="45">
        <f t="shared" ref="H130:H131" si="35">F130+G130</f>
        <v>874800</v>
      </c>
      <c r="I130" s="61" t="e">
        <f t="shared" si="32"/>
        <v>#DIV/0!</v>
      </c>
      <c r="J130" s="62">
        <f t="shared" ref="J130:J131" si="36">G130/D130*100</f>
        <v>100</v>
      </c>
      <c r="K130" s="62">
        <f t="shared" ref="K130:K131" si="37">H130/E130*100</f>
        <v>100</v>
      </c>
    </row>
    <row r="131" spans="1:11" s="8" customFormat="1" ht="63" customHeight="1" x14ac:dyDescent="0.25">
      <c r="A131" s="105">
        <v>50110000</v>
      </c>
      <c r="B131" s="102" t="s">
        <v>371</v>
      </c>
      <c r="C131" s="47"/>
      <c r="D131" s="48">
        <v>874800</v>
      </c>
      <c r="E131" s="45">
        <f>D131+C131</f>
        <v>874800</v>
      </c>
      <c r="F131" s="48"/>
      <c r="G131" s="48">
        <v>874800</v>
      </c>
      <c r="H131" s="45">
        <f t="shared" si="35"/>
        <v>874800</v>
      </c>
      <c r="I131" s="61" t="e">
        <f t="shared" si="32"/>
        <v>#DIV/0!</v>
      </c>
      <c r="J131" s="62">
        <f t="shared" si="36"/>
        <v>100</v>
      </c>
      <c r="K131" s="62">
        <f t="shared" si="37"/>
        <v>100</v>
      </c>
    </row>
    <row r="132" spans="1:11" s="9" customFormat="1" ht="17.45" customHeight="1" x14ac:dyDescent="0.2">
      <c r="A132" s="41"/>
      <c r="B132" s="42" t="s">
        <v>236</v>
      </c>
      <c r="C132" s="53">
        <f>C92+C93</f>
        <v>313144304.44</v>
      </c>
      <c r="D132" s="53">
        <f>D92+D93+D130</f>
        <v>14708212</v>
      </c>
      <c r="E132" s="53">
        <f>E92+E93</f>
        <v>326977716.44</v>
      </c>
      <c r="F132" s="53">
        <f>F92+F93</f>
        <v>317877426.55999994</v>
      </c>
      <c r="G132" s="53">
        <f>G92+G93+G130</f>
        <v>116925146.23999999</v>
      </c>
      <c r="H132" s="53">
        <f t="shared" si="27"/>
        <v>434802572.79999995</v>
      </c>
      <c r="I132" s="62">
        <f t="shared" si="28"/>
        <v>101.51148274226614</v>
      </c>
      <c r="J132" s="62">
        <f>G132/D132*100</f>
        <v>794.96505924717428</v>
      </c>
      <c r="K132" s="62">
        <f t="shared" si="28"/>
        <v>132.97620936801229</v>
      </c>
    </row>
    <row r="133" spans="1:11" s="9" customFormat="1" ht="17.45" customHeight="1" x14ac:dyDescent="0.2">
      <c r="A133" s="65"/>
      <c r="B133" s="66"/>
      <c r="C133" s="67"/>
      <c r="D133" s="67"/>
      <c r="E133" s="67"/>
      <c r="F133" s="67"/>
      <c r="G133" s="67"/>
      <c r="H133" s="67"/>
      <c r="I133" s="68"/>
      <c r="J133" s="68"/>
      <c r="K133" s="68"/>
    </row>
    <row r="134" spans="1:11" s="9" customFormat="1" ht="17.45" customHeight="1" x14ac:dyDescent="0.2">
      <c r="A134" s="65"/>
      <c r="B134" s="66"/>
      <c r="C134" s="67"/>
      <c r="D134" s="67"/>
      <c r="E134" s="67"/>
      <c r="F134" s="67"/>
      <c r="G134" s="67"/>
      <c r="H134" s="67"/>
      <c r="I134" s="68"/>
      <c r="J134" s="68"/>
      <c r="K134" s="68"/>
    </row>
    <row r="135" spans="1:11" s="9" customFormat="1" ht="17.45" customHeight="1" x14ac:dyDescent="0.2">
      <c r="A135" s="65"/>
      <c r="B135" s="66"/>
      <c r="C135" s="67"/>
      <c r="D135" s="67"/>
      <c r="E135" s="67"/>
      <c r="F135" s="67"/>
      <c r="G135" s="67"/>
      <c r="H135" s="67"/>
      <c r="I135" s="68"/>
      <c r="J135" s="68"/>
      <c r="K135" s="68"/>
    </row>
    <row r="136" spans="1:11" customFormat="1" ht="19.5" x14ac:dyDescent="0.3">
      <c r="A136" s="197" t="s">
        <v>398</v>
      </c>
      <c r="B136" s="166"/>
      <c r="C136" s="167"/>
      <c r="D136" s="167"/>
      <c r="E136" s="166" t="s">
        <v>397</v>
      </c>
      <c r="F136" s="168"/>
      <c r="G136" s="167"/>
      <c r="H136" s="77"/>
      <c r="I136" s="77"/>
      <c r="J136" s="77"/>
      <c r="K136" s="77"/>
    </row>
  </sheetData>
  <mergeCells count="18">
    <mergeCell ref="C7:C8"/>
    <mergeCell ref="D7:D8"/>
    <mergeCell ref="I7:I8"/>
    <mergeCell ref="J7:J8"/>
    <mergeCell ref="K7:K8"/>
    <mergeCell ref="E7:E8"/>
    <mergeCell ref="F7:F8"/>
    <mergeCell ref="G7:G8"/>
    <mergeCell ref="H7:H8"/>
    <mergeCell ref="I1:K1"/>
    <mergeCell ref="H2:K2"/>
    <mergeCell ref="G3:K3"/>
    <mergeCell ref="A4:K4"/>
    <mergeCell ref="F6:H6"/>
    <mergeCell ref="C6:E6"/>
    <mergeCell ref="I6:K6"/>
    <mergeCell ref="B6:B8"/>
    <mergeCell ref="A6:A8"/>
  </mergeCells>
  <conditionalFormatting sqref="C9:K135">
    <cfRule type="containsErrors" dxfId="3" priority="1" stopIfTrue="1">
      <formula>ISERROR(C9)</formula>
    </cfRule>
  </conditionalFormatting>
  <pageMargins left="0.19685039370078741" right="0.19685039370078741" top="0.27559055118110237" bottom="7.874015748031496E-2" header="0.35433070866141736" footer="0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view="pageBreakPreview" zoomScale="75" zoomScaleNormal="100" zoomScaleSheetLayoutView="75" workbookViewId="0">
      <pane xSplit="3" topLeftCell="F1" activePane="topRight" state="frozen"/>
      <selection activeCell="A4" sqref="A4"/>
      <selection pane="topRight" activeCell="Q12" sqref="Q12"/>
    </sheetView>
  </sheetViews>
  <sheetFormatPr defaultColWidth="8.83203125" defaultRowHeight="19.5" x14ac:dyDescent="0.2"/>
  <cols>
    <col min="1" max="1" width="75.83203125" style="4" customWidth="1"/>
    <col min="2" max="2" width="14.6640625" style="2" customWidth="1"/>
    <col min="3" max="3" width="12.83203125" style="5" customWidth="1"/>
    <col min="4" max="4" width="23" style="134" customWidth="1"/>
    <col min="5" max="5" width="21.83203125" style="142" customWidth="1"/>
    <col min="6" max="6" width="19.1640625" style="11" customWidth="1"/>
    <col min="7" max="7" width="18.5" style="109" customWidth="1"/>
    <col min="8" max="8" width="19.1640625" style="134" customWidth="1"/>
    <col min="9" max="9" width="20" style="2" customWidth="1"/>
    <col min="10" max="10" width="17.5" style="2" customWidth="1"/>
    <col min="11" max="11" width="16.6640625" style="2" customWidth="1"/>
    <col min="12" max="12" width="17.1640625" style="2" customWidth="1"/>
    <col min="13" max="16384" width="8.83203125" style="2"/>
  </cols>
  <sheetData>
    <row r="1" spans="1:12" x14ac:dyDescent="0.2">
      <c r="A1" s="79"/>
      <c r="B1" s="11"/>
      <c r="C1" s="80"/>
      <c r="D1" s="111"/>
      <c r="E1" s="114"/>
      <c r="H1" s="111"/>
      <c r="I1" s="11"/>
      <c r="J1" s="11" t="s">
        <v>402</v>
      </c>
      <c r="K1" s="11"/>
      <c r="L1" s="11"/>
    </row>
    <row r="2" spans="1:12" x14ac:dyDescent="0.2">
      <c r="A2" s="79"/>
      <c r="B2" s="11"/>
      <c r="C2" s="80"/>
      <c r="D2" s="111"/>
      <c r="E2" s="114"/>
      <c r="H2" s="111"/>
      <c r="I2" s="212" t="s">
        <v>400</v>
      </c>
      <c r="J2" s="212"/>
      <c r="K2" s="212"/>
      <c r="L2" s="212"/>
    </row>
    <row r="3" spans="1:12" x14ac:dyDescent="0.2">
      <c r="A3" s="79"/>
      <c r="B3" s="11"/>
      <c r="C3" s="80"/>
      <c r="D3" s="111"/>
      <c r="E3" s="114"/>
      <c r="H3" s="111"/>
      <c r="I3" s="212" t="s">
        <v>401</v>
      </c>
      <c r="J3" s="212"/>
      <c r="K3" s="212"/>
      <c r="L3" s="212"/>
    </row>
    <row r="4" spans="1:12" x14ac:dyDescent="0.2">
      <c r="A4" s="79"/>
      <c r="B4" s="11"/>
      <c r="C4" s="80"/>
      <c r="D4" s="111"/>
      <c r="E4" s="114"/>
      <c r="H4" s="111"/>
      <c r="I4" s="11"/>
      <c r="J4" s="11"/>
      <c r="K4" s="11"/>
      <c r="L4" s="11"/>
    </row>
    <row r="5" spans="1:12" x14ac:dyDescent="0.2">
      <c r="A5" s="79"/>
      <c r="B5" s="11"/>
      <c r="C5" s="80"/>
      <c r="D5" s="111"/>
      <c r="E5" s="114"/>
      <c r="H5" s="111"/>
      <c r="I5" s="11"/>
      <c r="J5" s="11"/>
      <c r="K5" s="11"/>
      <c r="L5" s="11"/>
    </row>
    <row r="6" spans="1:12" s="129" customFormat="1" ht="25.5" customHeight="1" x14ac:dyDescent="0.3">
      <c r="A6" s="220" t="s">
        <v>378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</row>
    <row r="7" spans="1:12" x14ac:dyDescent="0.2">
      <c r="A7" s="79"/>
      <c r="B7" s="11"/>
      <c r="C7" s="80"/>
      <c r="D7" s="111"/>
      <c r="E7" s="114"/>
      <c r="H7" s="111"/>
      <c r="I7" s="11"/>
      <c r="J7" s="11"/>
      <c r="K7" s="11"/>
      <c r="L7" s="11"/>
    </row>
    <row r="8" spans="1:12" ht="20.25" thickBot="1" x14ac:dyDescent="0.25">
      <c r="A8" s="79"/>
      <c r="B8" s="11"/>
      <c r="C8" s="80"/>
      <c r="D8" s="111"/>
      <c r="E8" s="114"/>
      <c r="H8" s="111"/>
      <c r="I8" s="11"/>
      <c r="J8" s="11"/>
      <c r="K8" s="11" t="s">
        <v>0</v>
      </c>
      <c r="L8" s="11"/>
    </row>
    <row r="9" spans="1:12" s="3" customFormat="1" ht="41.45" customHeight="1" x14ac:dyDescent="0.3">
      <c r="A9" s="226" t="s">
        <v>162</v>
      </c>
      <c r="B9" s="223" t="s">
        <v>159</v>
      </c>
      <c r="C9" s="223" t="s">
        <v>395</v>
      </c>
      <c r="D9" s="213" t="s">
        <v>360</v>
      </c>
      <c r="E9" s="213"/>
      <c r="F9" s="213"/>
      <c r="G9" s="215" t="s">
        <v>389</v>
      </c>
      <c r="H9" s="216"/>
      <c r="I9" s="217"/>
      <c r="J9" s="213" t="s">
        <v>16</v>
      </c>
      <c r="K9" s="213"/>
      <c r="L9" s="214"/>
    </row>
    <row r="10" spans="1:12" s="3" customFormat="1" x14ac:dyDescent="0.3">
      <c r="A10" s="227"/>
      <c r="B10" s="224"/>
      <c r="C10" s="224"/>
      <c r="D10" s="112" t="s">
        <v>163</v>
      </c>
      <c r="E10" s="122" t="s">
        <v>164</v>
      </c>
      <c r="F10" s="221" t="s">
        <v>1</v>
      </c>
      <c r="G10" s="112" t="s">
        <v>163</v>
      </c>
      <c r="H10" s="123" t="s">
        <v>164</v>
      </c>
      <c r="I10" s="221" t="s">
        <v>1</v>
      </c>
      <c r="J10" s="127" t="s">
        <v>163</v>
      </c>
      <c r="K10" s="127" t="s">
        <v>164</v>
      </c>
      <c r="L10" s="218" t="s">
        <v>1</v>
      </c>
    </row>
    <row r="11" spans="1:12" s="3" customFormat="1" ht="20.25" thickBot="1" x14ac:dyDescent="0.35">
      <c r="A11" s="228"/>
      <c r="B11" s="225"/>
      <c r="C11" s="225"/>
      <c r="D11" s="124" t="s">
        <v>2</v>
      </c>
      <c r="E11" s="125" t="s">
        <v>2</v>
      </c>
      <c r="F11" s="222"/>
      <c r="G11" s="124" t="s">
        <v>2</v>
      </c>
      <c r="H11" s="126" t="s">
        <v>2</v>
      </c>
      <c r="I11" s="222"/>
      <c r="J11" s="128" t="s">
        <v>2</v>
      </c>
      <c r="K11" s="128" t="s">
        <v>2</v>
      </c>
      <c r="L11" s="219"/>
    </row>
    <row r="12" spans="1:12" s="6" customFormat="1" ht="27.75" customHeight="1" x14ac:dyDescent="0.2">
      <c r="A12" s="169" t="s">
        <v>63</v>
      </c>
      <c r="B12" s="170" t="s">
        <v>64</v>
      </c>
      <c r="C12" s="171" t="s">
        <v>31</v>
      </c>
      <c r="D12" s="172">
        <f>D13+D14+D15+D16</f>
        <v>40347380</v>
      </c>
      <c r="E12" s="172">
        <f>E13+E14+E15</f>
        <v>1643504</v>
      </c>
      <c r="F12" s="172">
        <f>F13+F14+F15+F16</f>
        <v>41990884</v>
      </c>
      <c r="G12" s="172">
        <f>G13+G14+G15+G16</f>
        <v>39977615.730000004</v>
      </c>
      <c r="H12" s="173">
        <f>H13+H14+H15</f>
        <v>72579254.49000001</v>
      </c>
      <c r="I12" s="173">
        <f>I13+I14+I15</f>
        <v>112556870.22000001</v>
      </c>
      <c r="J12" s="174">
        <f t="shared" ref="J12:L15" si="0">G12/D12*100</f>
        <v>99.083548250220971</v>
      </c>
      <c r="K12" s="174">
        <f t="shared" si="0"/>
        <v>4416.1288618707349</v>
      </c>
      <c r="L12" s="175">
        <f t="shared" si="0"/>
        <v>268.05072791513516</v>
      </c>
    </row>
    <row r="13" spans="1:12" ht="92.25" customHeight="1" x14ac:dyDescent="0.2">
      <c r="A13" s="176" t="s">
        <v>27</v>
      </c>
      <c r="B13" s="120" t="s">
        <v>65</v>
      </c>
      <c r="C13" s="121" t="s">
        <v>50</v>
      </c>
      <c r="D13" s="162">
        <v>31514718</v>
      </c>
      <c r="E13" s="152">
        <v>0</v>
      </c>
      <c r="F13" s="153">
        <f t="shared" ref="F13:F93" si="1">D13+E13</f>
        <v>31514718</v>
      </c>
      <c r="G13" s="162">
        <v>31382045.840000004</v>
      </c>
      <c r="H13" s="147">
        <v>507110.24</v>
      </c>
      <c r="I13" s="149">
        <f>G13+H13</f>
        <v>31889156.080000002</v>
      </c>
      <c r="J13" s="157">
        <f t="shared" si="0"/>
        <v>99.579015239800029</v>
      </c>
      <c r="K13" s="157" t="e">
        <f t="shared" si="0"/>
        <v>#DIV/0!</v>
      </c>
      <c r="L13" s="177">
        <f t="shared" si="0"/>
        <v>101.18813717451003</v>
      </c>
    </row>
    <row r="14" spans="1:12" ht="56.45" customHeight="1" x14ac:dyDescent="0.2">
      <c r="A14" s="176" t="s">
        <v>66</v>
      </c>
      <c r="B14" s="120" t="s">
        <v>65</v>
      </c>
      <c r="C14" s="121" t="s">
        <v>67</v>
      </c>
      <c r="D14" s="162">
        <v>7082353</v>
      </c>
      <c r="E14" s="152">
        <v>0</v>
      </c>
      <c r="F14" s="153">
        <f t="shared" si="1"/>
        <v>7082353</v>
      </c>
      <c r="G14" s="162">
        <v>6960019.1300000008</v>
      </c>
      <c r="H14" s="147">
        <v>1065156.79</v>
      </c>
      <c r="I14" s="149">
        <f>G14+H14</f>
        <v>8025175.9200000009</v>
      </c>
      <c r="J14" s="157">
        <f t="shared" si="0"/>
        <v>98.272694540924476</v>
      </c>
      <c r="K14" s="157" t="e">
        <f t="shared" si="0"/>
        <v>#DIV/0!</v>
      </c>
      <c r="L14" s="177">
        <f t="shared" si="0"/>
        <v>113.3122836435857</v>
      </c>
    </row>
    <row r="15" spans="1:12" ht="45" customHeight="1" x14ac:dyDescent="0.2">
      <c r="A15" s="176" t="s">
        <v>51</v>
      </c>
      <c r="B15" s="120" t="s">
        <v>68</v>
      </c>
      <c r="C15" s="121" t="s">
        <v>69</v>
      </c>
      <c r="D15" s="162">
        <v>1750309</v>
      </c>
      <c r="E15" s="151">
        <v>1643504</v>
      </c>
      <c r="F15" s="153">
        <f t="shared" si="1"/>
        <v>3393813</v>
      </c>
      <c r="G15" s="162">
        <v>1635550.7600000002</v>
      </c>
      <c r="H15" s="151">
        <v>71006987.460000008</v>
      </c>
      <c r="I15" s="149">
        <f>G15+H15</f>
        <v>72642538.220000014</v>
      </c>
      <c r="J15" s="157">
        <f t="shared" si="0"/>
        <v>93.44354396852215</v>
      </c>
      <c r="K15" s="157">
        <f t="shared" si="0"/>
        <v>4320.4633186168094</v>
      </c>
      <c r="L15" s="177">
        <f t="shared" si="0"/>
        <v>2140.4402134118764</v>
      </c>
    </row>
    <row r="16" spans="1:12" ht="0.75" customHeight="1" x14ac:dyDescent="0.2">
      <c r="A16" s="176" t="s">
        <v>255</v>
      </c>
      <c r="B16" s="75" t="s">
        <v>67</v>
      </c>
      <c r="C16" s="76" t="s">
        <v>256</v>
      </c>
      <c r="D16" s="140"/>
      <c r="E16" s="141"/>
      <c r="F16" s="112">
        <f t="shared" si="1"/>
        <v>0</v>
      </c>
      <c r="G16" s="140"/>
      <c r="H16" s="135"/>
      <c r="I16" s="131">
        <f>G16+H16</f>
        <v>0</v>
      </c>
      <c r="J16" s="116" t="e">
        <f t="shared" ref="J16:J36" si="2">G16/D16*100</f>
        <v>#DIV/0!</v>
      </c>
      <c r="K16" s="116"/>
      <c r="L16" s="178" t="e">
        <f t="shared" ref="L16:L49" si="3">I16/F16*100</f>
        <v>#DIV/0!</v>
      </c>
    </row>
    <row r="17" spans="1:12" s="6" customFormat="1" ht="35.25" customHeight="1" x14ac:dyDescent="0.2">
      <c r="A17" s="179" t="s">
        <v>70</v>
      </c>
      <c r="B17" s="144" t="s">
        <v>64</v>
      </c>
      <c r="C17" s="145" t="s">
        <v>32</v>
      </c>
      <c r="D17" s="165">
        <f>SUM(D18:D36)</f>
        <v>145554726</v>
      </c>
      <c r="E17" s="165">
        <f>SUM(E18:E36)</f>
        <v>10884421</v>
      </c>
      <c r="F17" s="165">
        <f>SUM(F18:F36)</f>
        <v>156439147</v>
      </c>
      <c r="G17" s="165">
        <f t="shared" ref="G17:I17" si="4">SUM(G18:G36)</f>
        <v>144209001.31999999</v>
      </c>
      <c r="H17" s="138">
        <f t="shared" si="4"/>
        <v>29588939.690000001</v>
      </c>
      <c r="I17" s="138">
        <f t="shared" si="4"/>
        <v>173797941.00999999</v>
      </c>
      <c r="J17" s="146">
        <f t="shared" si="2"/>
        <v>99.075451057494348</v>
      </c>
      <c r="K17" s="146">
        <f t="shared" ref="K17:K36" si="5">H17/E17*100</f>
        <v>271.84670355915119</v>
      </c>
      <c r="L17" s="180">
        <f t="shared" si="3"/>
        <v>111.0961957686972</v>
      </c>
    </row>
    <row r="18" spans="1:12" ht="28.5" customHeight="1" x14ac:dyDescent="0.2">
      <c r="A18" s="176" t="s">
        <v>71</v>
      </c>
      <c r="B18" s="75" t="s">
        <v>72</v>
      </c>
      <c r="C18" s="76" t="s">
        <v>73</v>
      </c>
      <c r="D18" s="162">
        <v>28461283</v>
      </c>
      <c r="E18" s="151">
        <v>1500000</v>
      </c>
      <c r="F18" s="153">
        <f t="shared" si="1"/>
        <v>29961283</v>
      </c>
      <c r="G18" s="162">
        <v>28064336.830000006</v>
      </c>
      <c r="H18" s="151">
        <v>6369117.1200000001</v>
      </c>
      <c r="I18" s="149">
        <f t="shared" ref="I18:I36" si="6">G18+H18</f>
        <v>34433453.950000003</v>
      </c>
      <c r="J18" s="150">
        <f t="shared" si="2"/>
        <v>98.605311749298181</v>
      </c>
      <c r="K18" s="150">
        <f t="shared" si="5"/>
        <v>424.60780800000003</v>
      </c>
      <c r="L18" s="181">
        <f t="shared" si="3"/>
        <v>114.92650014353525</v>
      </c>
    </row>
    <row r="19" spans="1:12" ht="53.25" customHeight="1" x14ac:dyDescent="0.2">
      <c r="A19" s="182" t="s">
        <v>346</v>
      </c>
      <c r="B19" s="75" t="s">
        <v>74</v>
      </c>
      <c r="C19" s="76" t="s">
        <v>268</v>
      </c>
      <c r="D19" s="162">
        <v>28323004</v>
      </c>
      <c r="E19" s="151">
        <v>3353267</v>
      </c>
      <c r="F19" s="153">
        <f t="shared" si="1"/>
        <v>31676271</v>
      </c>
      <c r="G19" s="162">
        <v>27658164.809999999</v>
      </c>
      <c r="H19" s="151">
        <v>17879367.550000001</v>
      </c>
      <c r="I19" s="149">
        <f t="shared" si="6"/>
        <v>45537532.359999999</v>
      </c>
      <c r="J19" s="150">
        <f t="shared" si="2"/>
        <v>97.652652981300989</v>
      </c>
      <c r="K19" s="150">
        <f t="shared" si="5"/>
        <v>533.19248213756919</v>
      </c>
      <c r="L19" s="181">
        <f t="shared" si="3"/>
        <v>143.75913238019714</v>
      </c>
    </row>
    <row r="20" spans="1:12" ht="74.45" customHeight="1" x14ac:dyDescent="0.2">
      <c r="A20" s="182" t="s">
        <v>347</v>
      </c>
      <c r="B20" s="75" t="s">
        <v>72</v>
      </c>
      <c r="C20" s="76" t="s">
        <v>269</v>
      </c>
      <c r="D20" s="162">
        <v>18100</v>
      </c>
      <c r="E20" s="152"/>
      <c r="F20" s="153">
        <f t="shared" si="1"/>
        <v>18100</v>
      </c>
      <c r="G20" s="162">
        <v>14480</v>
      </c>
      <c r="H20" s="152"/>
      <c r="I20" s="149">
        <f t="shared" si="6"/>
        <v>14480</v>
      </c>
      <c r="J20" s="150">
        <f t="shared" si="2"/>
        <v>80</v>
      </c>
      <c r="K20" s="150" t="e">
        <f t="shared" si="5"/>
        <v>#DIV/0!</v>
      </c>
      <c r="L20" s="181">
        <f t="shared" si="3"/>
        <v>80</v>
      </c>
    </row>
    <row r="21" spans="1:12" ht="55.5" customHeight="1" x14ac:dyDescent="0.2">
      <c r="A21" s="182" t="s">
        <v>345</v>
      </c>
      <c r="B21" s="75" t="s">
        <v>74</v>
      </c>
      <c r="C21" s="76" t="s">
        <v>270</v>
      </c>
      <c r="D21" s="143">
        <v>68727400</v>
      </c>
      <c r="E21" s="152"/>
      <c r="F21" s="153">
        <f t="shared" si="1"/>
        <v>68727400</v>
      </c>
      <c r="G21" s="162">
        <v>68697882.210000008</v>
      </c>
      <c r="H21" s="152"/>
      <c r="I21" s="149">
        <f t="shared" si="6"/>
        <v>68697882.210000008</v>
      </c>
      <c r="J21" s="150">
        <f t="shared" si="2"/>
        <v>99.957050914191441</v>
      </c>
      <c r="K21" s="150" t="e">
        <f t="shared" si="5"/>
        <v>#DIV/0!</v>
      </c>
      <c r="L21" s="181">
        <f t="shared" si="3"/>
        <v>99.957050914191441</v>
      </c>
    </row>
    <row r="22" spans="1:12" ht="0.75" customHeight="1" x14ac:dyDescent="0.2">
      <c r="A22" s="182" t="s">
        <v>267</v>
      </c>
      <c r="B22" s="75" t="s">
        <v>74</v>
      </c>
      <c r="C22" s="76" t="s">
        <v>271</v>
      </c>
      <c r="D22" s="156"/>
      <c r="E22" s="151"/>
      <c r="F22" s="153">
        <f t="shared" si="1"/>
        <v>0</v>
      </c>
      <c r="G22" s="156"/>
      <c r="H22" s="152"/>
      <c r="I22" s="149">
        <f t="shared" si="6"/>
        <v>0</v>
      </c>
      <c r="J22" s="150" t="e">
        <f t="shared" si="2"/>
        <v>#DIV/0!</v>
      </c>
      <c r="K22" s="150" t="e">
        <f t="shared" si="5"/>
        <v>#DIV/0!</v>
      </c>
      <c r="L22" s="181" t="e">
        <f t="shared" si="3"/>
        <v>#DIV/0!</v>
      </c>
    </row>
    <row r="23" spans="1:12" ht="54" customHeight="1" x14ac:dyDescent="0.2">
      <c r="A23" s="182" t="s">
        <v>348</v>
      </c>
      <c r="B23" s="75" t="s">
        <v>75</v>
      </c>
      <c r="C23" s="76" t="s">
        <v>89</v>
      </c>
      <c r="D23" s="162">
        <v>7799360</v>
      </c>
      <c r="E23" s="152"/>
      <c r="F23" s="153">
        <f t="shared" si="1"/>
        <v>7799360</v>
      </c>
      <c r="G23" s="162">
        <v>7700370.2800000003</v>
      </c>
      <c r="H23" s="151">
        <v>283447.62</v>
      </c>
      <c r="I23" s="149">
        <f t="shared" si="6"/>
        <v>7983817.9000000004</v>
      </c>
      <c r="J23" s="150">
        <f t="shared" si="2"/>
        <v>98.730796885898329</v>
      </c>
      <c r="K23" s="150" t="e">
        <f t="shared" si="5"/>
        <v>#DIV/0!</v>
      </c>
      <c r="L23" s="181">
        <f t="shared" si="3"/>
        <v>102.36503892627087</v>
      </c>
    </row>
    <row r="24" spans="1:12" ht="34.9" customHeight="1" x14ac:dyDescent="0.2">
      <c r="A24" s="176" t="s">
        <v>273</v>
      </c>
      <c r="B24" s="75" t="s">
        <v>75</v>
      </c>
      <c r="C24" s="76" t="s">
        <v>274</v>
      </c>
      <c r="D24" s="162">
        <v>3693665</v>
      </c>
      <c r="E24" s="152">
        <v>290000</v>
      </c>
      <c r="F24" s="153">
        <f t="shared" si="1"/>
        <v>3983665</v>
      </c>
      <c r="G24" s="162">
        <v>3693032.45</v>
      </c>
      <c r="H24" s="151">
        <v>250514.06</v>
      </c>
      <c r="I24" s="149">
        <f t="shared" si="6"/>
        <v>3943546.5100000002</v>
      </c>
      <c r="J24" s="150">
        <f t="shared" si="2"/>
        <v>99.982874732819567</v>
      </c>
      <c r="K24" s="150">
        <f t="shared" si="5"/>
        <v>86.384158620689661</v>
      </c>
      <c r="L24" s="181">
        <f t="shared" si="3"/>
        <v>98.992925107909429</v>
      </c>
    </row>
    <row r="25" spans="1:12" ht="40.5" customHeight="1" x14ac:dyDescent="0.2">
      <c r="A25" s="176" t="s">
        <v>52</v>
      </c>
      <c r="B25" s="75" t="s">
        <v>76</v>
      </c>
      <c r="C25" s="76" t="s">
        <v>272</v>
      </c>
      <c r="D25" s="162">
        <v>4577720</v>
      </c>
      <c r="E25" s="152"/>
      <c r="F25" s="153">
        <f>D25+E25</f>
        <v>4577720</v>
      </c>
      <c r="G25" s="162">
        <v>4574608.43</v>
      </c>
      <c r="H25" s="152"/>
      <c r="I25" s="149">
        <f t="shared" si="6"/>
        <v>4574608.43</v>
      </c>
      <c r="J25" s="150">
        <f t="shared" si="2"/>
        <v>99.932027952779976</v>
      </c>
      <c r="K25" s="150" t="e">
        <f t="shared" si="5"/>
        <v>#DIV/0!</v>
      </c>
      <c r="L25" s="181">
        <f t="shared" si="3"/>
        <v>99.932027952779976</v>
      </c>
    </row>
    <row r="26" spans="1:12" ht="37.5" customHeight="1" x14ac:dyDescent="0.2">
      <c r="A26" s="176" t="s">
        <v>77</v>
      </c>
      <c r="B26" s="75" t="s">
        <v>76</v>
      </c>
      <c r="C26" s="76" t="s">
        <v>275</v>
      </c>
      <c r="D26" s="152">
        <v>18360</v>
      </c>
      <c r="E26" s="152"/>
      <c r="F26" s="153">
        <f>D26+E26</f>
        <v>18360</v>
      </c>
      <c r="G26" s="156">
        <v>18360</v>
      </c>
      <c r="H26" s="152"/>
      <c r="I26" s="149">
        <f t="shared" si="6"/>
        <v>18360</v>
      </c>
      <c r="J26" s="150">
        <f t="shared" si="2"/>
        <v>100</v>
      </c>
      <c r="K26" s="150" t="e">
        <f t="shared" si="5"/>
        <v>#DIV/0!</v>
      </c>
      <c r="L26" s="181">
        <f t="shared" si="3"/>
        <v>100</v>
      </c>
    </row>
    <row r="27" spans="1:12" ht="42.75" customHeight="1" x14ac:dyDescent="0.2">
      <c r="A27" s="176" t="s">
        <v>277</v>
      </c>
      <c r="B27" s="75" t="s">
        <v>76</v>
      </c>
      <c r="C27" s="76" t="s">
        <v>276</v>
      </c>
      <c r="D27" s="162">
        <v>463200</v>
      </c>
      <c r="E27" s="152"/>
      <c r="F27" s="153">
        <f>D27+E27</f>
        <v>463200</v>
      </c>
      <c r="G27" s="162">
        <v>428723.27999999997</v>
      </c>
      <c r="H27" s="151">
        <v>110739.34</v>
      </c>
      <c r="I27" s="149">
        <f t="shared" si="6"/>
        <v>539462.62</v>
      </c>
      <c r="J27" s="150">
        <f t="shared" si="2"/>
        <v>92.556839378238337</v>
      </c>
      <c r="K27" s="150" t="e">
        <f t="shared" si="5"/>
        <v>#DIV/0!</v>
      </c>
      <c r="L27" s="181">
        <f t="shared" si="3"/>
        <v>116.46429620034542</v>
      </c>
    </row>
    <row r="28" spans="1:12" ht="37.5" x14ac:dyDescent="0.2">
      <c r="A28" s="176" t="s">
        <v>278</v>
      </c>
      <c r="B28" s="75" t="s">
        <v>76</v>
      </c>
      <c r="C28" s="76" t="s">
        <v>279</v>
      </c>
      <c r="D28" s="162">
        <v>2091775</v>
      </c>
      <c r="E28" s="152"/>
      <c r="F28" s="153">
        <f>D28+E28</f>
        <v>2091775</v>
      </c>
      <c r="G28" s="162">
        <v>2066921.75</v>
      </c>
      <c r="H28" s="152"/>
      <c r="I28" s="149">
        <f t="shared" si="6"/>
        <v>2066921.75</v>
      </c>
      <c r="J28" s="150">
        <f t="shared" si="2"/>
        <v>98.811858349965945</v>
      </c>
      <c r="K28" s="150" t="e">
        <f t="shared" si="5"/>
        <v>#DIV/0!</v>
      </c>
      <c r="L28" s="181">
        <f t="shared" si="3"/>
        <v>98.811858349965945</v>
      </c>
    </row>
    <row r="29" spans="1:12" ht="62.25" customHeight="1" x14ac:dyDescent="0.2">
      <c r="A29" s="176" t="s">
        <v>280</v>
      </c>
      <c r="B29" s="75" t="s">
        <v>76</v>
      </c>
      <c r="C29" s="76" t="s">
        <v>281</v>
      </c>
      <c r="D29" s="162">
        <v>351700</v>
      </c>
      <c r="E29" s="152"/>
      <c r="F29" s="153">
        <f t="shared" si="1"/>
        <v>351700</v>
      </c>
      <c r="G29" s="162">
        <v>349734.89</v>
      </c>
      <c r="H29" s="152"/>
      <c r="I29" s="149">
        <f t="shared" si="6"/>
        <v>349734.89</v>
      </c>
      <c r="J29" s="150">
        <f t="shared" si="2"/>
        <v>99.441253909582045</v>
      </c>
      <c r="K29" s="150" t="e">
        <f t="shared" si="5"/>
        <v>#DIV/0!</v>
      </c>
      <c r="L29" s="181">
        <f t="shared" si="3"/>
        <v>99.441253909582045</v>
      </c>
    </row>
    <row r="30" spans="1:12" ht="82.5" customHeight="1" x14ac:dyDescent="0.2">
      <c r="A30" s="183" t="s">
        <v>382</v>
      </c>
      <c r="B30" s="75" t="s">
        <v>76</v>
      </c>
      <c r="C30" s="76" t="s">
        <v>384</v>
      </c>
      <c r="D30" s="156"/>
      <c r="E30" s="151">
        <v>360318</v>
      </c>
      <c r="F30" s="153">
        <f t="shared" si="1"/>
        <v>360318</v>
      </c>
      <c r="G30" s="153"/>
      <c r="H30" s="151">
        <v>360318</v>
      </c>
      <c r="I30" s="149">
        <f t="shared" si="6"/>
        <v>360318</v>
      </c>
      <c r="J30" s="150" t="e">
        <f t="shared" si="2"/>
        <v>#DIV/0!</v>
      </c>
      <c r="K30" s="150">
        <f t="shared" si="5"/>
        <v>100</v>
      </c>
      <c r="L30" s="181">
        <f t="shared" si="3"/>
        <v>100</v>
      </c>
    </row>
    <row r="31" spans="1:12" ht="87" customHeight="1" x14ac:dyDescent="0.2">
      <c r="A31" s="183" t="s">
        <v>383</v>
      </c>
      <c r="B31" s="75" t="s">
        <v>76</v>
      </c>
      <c r="C31" s="76" t="s">
        <v>385</v>
      </c>
      <c r="D31" s="153"/>
      <c r="E31" s="151">
        <v>840741</v>
      </c>
      <c r="F31" s="153">
        <f t="shared" si="1"/>
        <v>840741</v>
      </c>
      <c r="G31" s="153"/>
      <c r="H31" s="151">
        <v>840741</v>
      </c>
      <c r="I31" s="149">
        <f t="shared" si="6"/>
        <v>840741</v>
      </c>
      <c r="J31" s="150" t="e">
        <f t="shared" si="2"/>
        <v>#DIV/0!</v>
      </c>
      <c r="K31" s="150">
        <f t="shared" si="5"/>
        <v>100</v>
      </c>
      <c r="L31" s="181">
        <f t="shared" si="3"/>
        <v>100</v>
      </c>
    </row>
    <row r="32" spans="1:12" ht="78" customHeight="1" x14ac:dyDescent="0.2">
      <c r="A32" s="184" t="s">
        <v>282</v>
      </c>
      <c r="B32" s="75" t="s">
        <v>76</v>
      </c>
      <c r="C32" s="76" t="s">
        <v>363</v>
      </c>
      <c r="D32" s="162">
        <v>213317</v>
      </c>
      <c r="E32" s="153"/>
      <c r="F32" s="153">
        <f t="shared" si="1"/>
        <v>213317</v>
      </c>
      <c r="G32" s="162">
        <v>213317</v>
      </c>
      <c r="H32" s="153"/>
      <c r="I32" s="149">
        <f t="shared" si="6"/>
        <v>213317</v>
      </c>
      <c r="J32" s="150">
        <f t="shared" si="2"/>
        <v>100</v>
      </c>
      <c r="K32" s="150" t="e">
        <f t="shared" si="5"/>
        <v>#DIV/0!</v>
      </c>
      <c r="L32" s="181">
        <f t="shared" si="3"/>
        <v>100</v>
      </c>
    </row>
    <row r="33" spans="1:12" ht="93" customHeight="1" x14ac:dyDescent="0.2">
      <c r="A33" s="176" t="s">
        <v>359</v>
      </c>
      <c r="B33" s="75" t="s">
        <v>76</v>
      </c>
      <c r="C33" s="76" t="s">
        <v>283</v>
      </c>
      <c r="D33" s="162">
        <v>38442</v>
      </c>
      <c r="E33" s="153"/>
      <c r="F33" s="153">
        <f t="shared" si="1"/>
        <v>38442</v>
      </c>
      <c r="G33" s="162">
        <v>38442</v>
      </c>
      <c r="H33" s="153"/>
      <c r="I33" s="149">
        <f t="shared" si="6"/>
        <v>38442</v>
      </c>
      <c r="J33" s="150">
        <f t="shared" si="2"/>
        <v>100</v>
      </c>
      <c r="K33" s="150" t="e">
        <f t="shared" si="5"/>
        <v>#DIV/0!</v>
      </c>
      <c r="L33" s="181">
        <f t="shared" si="3"/>
        <v>100</v>
      </c>
    </row>
    <row r="34" spans="1:12" ht="120.75" customHeight="1" x14ac:dyDescent="0.2">
      <c r="A34" s="183" t="s">
        <v>367</v>
      </c>
      <c r="B34" s="73" t="s">
        <v>76</v>
      </c>
      <c r="C34" s="74" t="s">
        <v>368</v>
      </c>
      <c r="D34" s="163"/>
      <c r="E34" s="151">
        <v>1048409</v>
      </c>
      <c r="F34" s="153">
        <f t="shared" si="1"/>
        <v>1048409</v>
      </c>
      <c r="G34" s="163"/>
      <c r="H34" s="151">
        <v>1048409</v>
      </c>
      <c r="I34" s="149">
        <f t="shared" si="6"/>
        <v>1048409</v>
      </c>
      <c r="J34" s="150" t="e">
        <f t="shared" si="2"/>
        <v>#DIV/0!</v>
      </c>
      <c r="K34" s="150">
        <f t="shared" si="5"/>
        <v>100</v>
      </c>
      <c r="L34" s="181">
        <f t="shared" si="3"/>
        <v>100</v>
      </c>
    </row>
    <row r="35" spans="1:12" ht="117.75" customHeight="1" x14ac:dyDescent="0.2">
      <c r="A35" s="183" t="s">
        <v>366</v>
      </c>
      <c r="B35" s="73" t="s">
        <v>76</v>
      </c>
      <c r="C35" s="74" t="s">
        <v>369</v>
      </c>
      <c r="D35" s="163"/>
      <c r="E35" s="151">
        <v>2446286</v>
      </c>
      <c r="F35" s="153">
        <f t="shared" si="1"/>
        <v>2446286</v>
      </c>
      <c r="G35" s="163"/>
      <c r="H35" s="151">
        <v>2446286</v>
      </c>
      <c r="I35" s="149">
        <f t="shared" si="6"/>
        <v>2446286</v>
      </c>
      <c r="J35" s="150" t="e">
        <f t="shared" si="2"/>
        <v>#DIV/0!</v>
      </c>
      <c r="K35" s="150">
        <f t="shared" si="5"/>
        <v>100</v>
      </c>
      <c r="L35" s="181">
        <f t="shared" si="3"/>
        <v>100</v>
      </c>
    </row>
    <row r="36" spans="1:12" ht="68.25" customHeight="1" x14ac:dyDescent="0.2">
      <c r="A36" s="185" t="s">
        <v>379</v>
      </c>
      <c r="B36" s="73" t="s">
        <v>76</v>
      </c>
      <c r="C36" s="74" t="s">
        <v>386</v>
      </c>
      <c r="D36" s="151">
        <v>777400</v>
      </c>
      <c r="E36" s="151">
        <v>1045400</v>
      </c>
      <c r="F36" s="153">
        <f t="shared" si="1"/>
        <v>1822800</v>
      </c>
      <c r="G36" s="151">
        <v>690627.39</v>
      </c>
      <c r="H36" s="164">
        <v>0</v>
      </c>
      <c r="I36" s="149">
        <f t="shared" si="6"/>
        <v>690627.39</v>
      </c>
      <c r="J36" s="150">
        <f t="shared" si="2"/>
        <v>88.838100077180343</v>
      </c>
      <c r="K36" s="150">
        <f t="shared" si="5"/>
        <v>0</v>
      </c>
      <c r="L36" s="181">
        <f t="shared" si="3"/>
        <v>37.88827024358131</v>
      </c>
    </row>
    <row r="37" spans="1:12" s="6" customFormat="1" ht="35.25" customHeight="1" x14ac:dyDescent="0.2">
      <c r="A37" s="186" t="s">
        <v>78</v>
      </c>
      <c r="B37" s="158" t="s">
        <v>64</v>
      </c>
      <c r="C37" s="159" t="s">
        <v>33</v>
      </c>
      <c r="D37" s="160">
        <f t="shared" ref="D37:I37" si="7">SUM(D38:D41)</f>
        <v>11697971</v>
      </c>
      <c r="E37" s="160">
        <f t="shared" si="7"/>
        <v>2893438</v>
      </c>
      <c r="F37" s="160">
        <f t="shared" si="7"/>
        <v>14591409</v>
      </c>
      <c r="G37" s="160">
        <f t="shared" si="7"/>
        <v>11425964.350000001</v>
      </c>
      <c r="H37" s="160">
        <f t="shared" si="7"/>
        <v>2893436.43</v>
      </c>
      <c r="I37" s="139">
        <f t="shared" si="7"/>
        <v>14319400.780000001</v>
      </c>
      <c r="J37" s="161">
        <f t="shared" ref="J37:J55" si="8">G37/D37*100</f>
        <v>97.674753596157842</v>
      </c>
      <c r="K37" s="161">
        <f t="shared" ref="K37:K55" si="9">H37/E37*100</f>
        <v>99.999945739290084</v>
      </c>
      <c r="L37" s="187">
        <f t="shared" si="3"/>
        <v>98.135833078217473</v>
      </c>
    </row>
    <row r="38" spans="1:12" ht="43.5" customHeight="1" x14ac:dyDescent="0.2">
      <c r="A38" s="176" t="s">
        <v>30</v>
      </c>
      <c r="B38" s="75" t="s">
        <v>79</v>
      </c>
      <c r="C38" s="76" t="s">
        <v>34</v>
      </c>
      <c r="D38" s="151">
        <v>6430400</v>
      </c>
      <c r="E38" s="151">
        <v>2283294</v>
      </c>
      <c r="F38" s="153">
        <f t="shared" si="1"/>
        <v>8713694</v>
      </c>
      <c r="G38" s="151">
        <v>6326865.4100000001</v>
      </c>
      <c r="H38" s="151">
        <v>2283293.37</v>
      </c>
      <c r="I38" s="149">
        <f>G38+H38</f>
        <v>8610158.7800000012</v>
      </c>
      <c r="J38" s="157">
        <f t="shared" si="8"/>
        <v>98.38991991166958</v>
      </c>
      <c r="K38" s="157">
        <f t="shared" si="9"/>
        <v>99.999972408283824</v>
      </c>
      <c r="L38" s="177">
        <f t="shared" si="3"/>
        <v>98.811810238000106</v>
      </c>
    </row>
    <row r="39" spans="1:12" ht="54" customHeight="1" x14ac:dyDescent="0.2">
      <c r="A39" s="176" t="s">
        <v>80</v>
      </c>
      <c r="B39" s="75" t="s">
        <v>81</v>
      </c>
      <c r="C39" s="76" t="s">
        <v>82</v>
      </c>
      <c r="D39" s="151">
        <v>5267571</v>
      </c>
      <c r="E39" s="151">
        <v>610144</v>
      </c>
      <c r="F39" s="153">
        <f t="shared" si="1"/>
        <v>5877715</v>
      </c>
      <c r="G39" s="151">
        <v>5099098.9400000004</v>
      </c>
      <c r="H39" s="151">
        <v>610143.06000000006</v>
      </c>
      <c r="I39" s="149">
        <f>G39+H39</f>
        <v>5709242</v>
      </c>
      <c r="J39" s="157">
        <f t="shared" si="8"/>
        <v>96.801712592008741</v>
      </c>
      <c r="K39" s="157">
        <f t="shared" si="9"/>
        <v>99.999845938008079</v>
      </c>
      <c r="L39" s="177">
        <f t="shared" si="3"/>
        <v>97.133699065027827</v>
      </c>
    </row>
    <row r="40" spans="1:12" ht="30.75" hidden="1" customHeight="1" x14ac:dyDescent="0.2">
      <c r="A40" s="176" t="s">
        <v>83</v>
      </c>
      <c r="B40" s="75" t="s">
        <v>84</v>
      </c>
      <c r="C40" s="76" t="s">
        <v>85</v>
      </c>
      <c r="D40" s="140">
        <v>0</v>
      </c>
      <c r="E40" s="140"/>
      <c r="F40" s="112">
        <f t="shared" si="1"/>
        <v>0</v>
      </c>
      <c r="G40" s="140">
        <v>0</v>
      </c>
      <c r="H40" s="140">
        <v>0</v>
      </c>
      <c r="I40" s="131">
        <f>G40+H40</f>
        <v>0</v>
      </c>
      <c r="J40" s="116" t="e">
        <f t="shared" si="8"/>
        <v>#DIV/0!</v>
      </c>
      <c r="K40" s="116" t="e">
        <f t="shared" si="9"/>
        <v>#DIV/0!</v>
      </c>
      <c r="L40" s="178" t="e">
        <f t="shared" si="3"/>
        <v>#DIV/0!</v>
      </c>
    </row>
    <row r="41" spans="1:12" ht="4.5" hidden="1" customHeight="1" x14ac:dyDescent="0.2">
      <c r="A41" s="176" t="s">
        <v>86</v>
      </c>
      <c r="B41" s="75" t="s">
        <v>84</v>
      </c>
      <c r="C41" s="76" t="s">
        <v>87</v>
      </c>
      <c r="D41" s="140"/>
      <c r="E41" s="140"/>
      <c r="F41" s="112">
        <f t="shared" si="1"/>
        <v>0</v>
      </c>
      <c r="G41" s="140"/>
      <c r="H41" s="140"/>
      <c r="I41" s="131">
        <f>G41+H41</f>
        <v>0</v>
      </c>
      <c r="J41" s="116" t="e">
        <f t="shared" si="8"/>
        <v>#DIV/0!</v>
      </c>
      <c r="K41" s="116" t="e">
        <f t="shared" si="9"/>
        <v>#DIV/0!</v>
      </c>
      <c r="L41" s="178" t="e">
        <f t="shared" si="3"/>
        <v>#DIV/0!</v>
      </c>
    </row>
    <row r="42" spans="1:12" s="6" customFormat="1" ht="34.5" customHeight="1" x14ac:dyDescent="0.2">
      <c r="A42" s="179" t="s">
        <v>12</v>
      </c>
      <c r="B42" s="144" t="s">
        <v>64</v>
      </c>
      <c r="C42" s="145" t="s">
        <v>35</v>
      </c>
      <c r="D42" s="155">
        <f t="shared" ref="D42:I42" si="10">SUM(D43:D55)</f>
        <v>10239804.439999999</v>
      </c>
      <c r="E42" s="155">
        <f t="shared" si="10"/>
        <v>170000</v>
      </c>
      <c r="F42" s="155">
        <f t="shared" si="10"/>
        <v>10409804.439999999</v>
      </c>
      <c r="G42" s="155">
        <f t="shared" si="10"/>
        <v>10065059.439999999</v>
      </c>
      <c r="H42" s="155">
        <f t="shared" si="10"/>
        <v>6663293.6200000001</v>
      </c>
      <c r="I42" s="136">
        <f t="shared" si="10"/>
        <v>16728353.060000001</v>
      </c>
      <c r="J42" s="146">
        <f t="shared" si="8"/>
        <v>98.293473268714109</v>
      </c>
      <c r="K42" s="146">
        <f t="shared" si="9"/>
        <v>3919.5844823529414</v>
      </c>
      <c r="L42" s="180">
        <f t="shared" si="3"/>
        <v>160.69805303662363</v>
      </c>
    </row>
    <row r="43" spans="1:12" s="6" customFormat="1" ht="49.5" customHeight="1" x14ac:dyDescent="0.2">
      <c r="A43" s="176" t="s">
        <v>284</v>
      </c>
      <c r="B43" s="75" t="s">
        <v>285</v>
      </c>
      <c r="C43" s="76" t="s">
        <v>286</v>
      </c>
      <c r="D43" s="151">
        <v>4400</v>
      </c>
      <c r="E43" s="152"/>
      <c r="F43" s="153">
        <f t="shared" si="1"/>
        <v>4400</v>
      </c>
      <c r="G43" s="151">
        <v>4400</v>
      </c>
      <c r="H43" s="152"/>
      <c r="I43" s="149">
        <f t="shared" ref="I43:I55" si="11">G43+H43</f>
        <v>4400</v>
      </c>
      <c r="J43" s="150">
        <f t="shared" si="8"/>
        <v>100</v>
      </c>
      <c r="K43" s="146" t="e">
        <f t="shared" si="9"/>
        <v>#DIV/0!</v>
      </c>
      <c r="L43" s="181">
        <f t="shared" si="3"/>
        <v>100</v>
      </c>
    </row>
    <row r="44" spans="1:12" s="6" customFormat="1" ht="40.5" customHeight="1" x14ac:dyDescent="0.2">
      <c r="A44" s="176" t="s">
        <v>287</v>
      </c>
      <c r="B44" s="75" t="s">
        <v>89</v>
      </c>
      <c r="C44" s="76" t="s">
        <v>288</v>
      </c>
      <c r="D44" s="151">
        <v>34000</v>
      </c>
      <c r="E44" s="152"/>
      <c r="F44" s="153">
        <f t="shared" si="1"/>
        <v>34000</v>
      </c>
      <c r="G44" s="151">
        <v>30906.87</v>
      </c>
      <c r="H44" s="152"/>
      <c r="I44" s="149">
        <f t="shared" si="11"/>
        <v>30906.87</v>
      </c>
      <c r="J44" s="150">
        <f t="shared" si="8"/>
        <v>90.902558823529418</v>
      </c>
      <c r="K44" s="146" t="e">
        <f t="shared" si="9"/>
        <v>#DIV/0!</v>
      </c>
      <c r="L44" s="181">
        <f t="shared" si="3"/>
        <v>90.902558823529418</v>
      </c>
    </row>
    <row r="45" spans="1:12" ht="75.75" customHeight="1" x14ac:dyDescent="0.2">
      <c r="A45" s="176" t="s">
        <v>88</v>
      </c>
      <c r="B45" s="75" t="s">
        <v>89</v>
      </c>
      <c r="C45" s="76" t="s">
        <v>36</v>
      </c>
      <c r="D45" s="151">
        <v>1088000</v>
      </c>
      <c r="E45" s="152"/>
      <c r="F45" s="153">
        <f t="shared" si="1"/>
        <v>1088000</v>
      </c>
      <c r="G45" s="151">
        <v>1088000</v>
      </c>
      <c r="H45" s="152"/>
      <c r="I45" s="149">
        <f t="shared" si="11"/>
        <v>1088000</v>
      </c>
      <c r="J45" s="150">
        <f t="shared" si="8"/>
        <v>100</v>
      </c>
      <c r="K45" s="146" t="e">
        <f t="shared" si="9"/>
        <v>#DIV/0!</v>
      </c>
      <c r="L45" s="181">
        <f t="shared" si="3"/>
        <v>100</v>
      </c>
    </row>
    <row r="46" spans="1:12" ht="42" hidden="1" customHeight="1" x14ac:dyDescent="0.2">
      <c r="A46" s="176" t="s">
        <v>289</v>
      </c>
      <c r="B46" s="75" t="s">
        <v>89</v>
      </c>
      <c r="C46" s="76" t="s">
        <v>290</v>
      </c>
      <c r="D46" s="151"/>
      <c r="E46" s="152"/>
      <c r="F46" s="153">
        <f t="shared" si="1"/>
        <v>0</v>
      </c>
      <c r="G46" s="156">
        <v>0</v>
      </c>
      <c r="H46" s="152"/>
      <c r="I46" s="149">
        <f t="shared" si="11"/>
        <v>0</v>
      </c>
      <c r="J46" s="150" t="e">
        <f t="shared" si="8"/>
        <v>#DIV/0!</v>
      </c>
      <c r="K46" s="146" t="e">
        <f t="shared" si="9"/>
        <v>#DIV/0!</v>
      </c>
      <c r="L46" s="181" t="e">
        <f t="shared" si="3"/>
        <v>#DIV/0!</v>
      </c>
    </row>
    <row r="47" spans="1:12" ht="45.75" customHeight="1" x14ac:dyDescent="0.2">
      <c r="A47" s="176" t="s">
        <v>343</v>
      </c>
      <c r="B47" s="75" t="s">
        <v>28</v>
      </c>
      <c r="C47" s="76" t="s">
        <v>344</v>
      </c>
      <c r="D47" s="151">
        <v>342000</v>
      </c>
      <c r="E47" s="152"/>
      <c r="F47" s="153">
        <f t="shared" si="1"/>
        <v>342000</v>
      </c>
      <c r="G47" s="151">
        <v>304368.43</v>
      </c>
      <c r="H47" s="152"/>
      <c r="I47" s="149">
        <f t="shared" si="11"/>
        <v>304368.43</v>
      </c>
      <c r="J47" s="150">
        <f t="shared" si="8"/>
        <v>88.996616959064326</v>
      </c>
      <c r="K47" s="146" t="e">
        <f t="shared" si="9"/>
        <v>#DIV/0!</v>
      </c>
      <c r="L47" s="181">
        <f t="shared" si="3"/>
        <v>88.996616959064326</v>
      </c>
    </row>
    <row r="48" spans="1:12" ht="75.75" customHeight="1" x14ac:dyDescent="0.2">
      <c r="A48" s="188" t="s">
        <v>312</v>
      </c>
      <c r="B48" s="75" t="s">
        <v>90</v>
      </c>
      <c r="C48" s="76" t="s">
        <v>307</v>
      </c>
      <c r="D48" s="151">
        <v>128693</v>
      </c>
      <c r="E48" s="152"/>
      <c r="F48" s="153">
        <f t="shared" si="1"/>
        <v>128693</v>
      </c>
      <c r="G48" s="151">
        <v>128678.07</v>
      </c>
      <c r="H48" s="152"/>
      <c r="I48" s="149">
        <f t="shared" si="11"/>
        <v>128678.07</v>
      </c>
      <c r="J48" s="150">
        <f t="shared" si="8"/>
        <v>99.98839874740662</v>
      </c>
      <c r="K48" s="146" t="e">
        <f t="shared" si="9"/>
        <v>#DIV/0!</v>
      </c>
      <c r="L48" s="181">
        <f t="shared" si="3"/>
        <v>99.98839874740662</v>
      </c>
    </row>
    <row r="49" spans="1:12" ht="75.75" customHeight="1" x14ac:dyDescent="0.2">
      <c r="A49" s="183" t="s">
        <v>364</v>
      </c>
      <c r="B49" s="75" t="s">
        <v>90</v>
      </c>
      <c r="C49" s="76" t="s">
        <v>365</v>
      </c>
      <c r="D49" s="151">
        <v>281818</v>
      </c>
      <c r="E49" s="152"/>
      <c r="F49" s="153">
        <f t="shared" si="1"/>
        <v>281818</v>
      </c>
      <c r="G49" s="151">
        <v>278149.83</v>
      </c>
      <c r="H49" s="151">
        <v>1777185.25</v>
      </c>
      <c r="I49" s="149">
        <f t="shared" si="11"/>
        <v>2055335.08</v>
      </c>
      <c r="J49" s="150">
        <f t="shared" si="8"/>
        <v>98.698390450574493</v>
      </c>
      <c r="K49" s="146" t="e">
        <f t="shared" si="9"/>
        <v>#DIV/0!</v>
      </c>
      <c r="L49" s="181">
        <f t="shared" si="3"/>
        <v>729.31291826639892</v>
      </c>
    </row>
    <row r="50" spans="1:12" ht="75.599999999999994" customHeight="1" x14ac:dyDescent="0.2">
      <c r="A50" s="176" t="s">
        <v>61</v>
      </c>
      <c r="B50" s="75" t="s">
        <v>90</v>
      </c>
      <c r="C50" s="76" t="s">
        <v>91</v>
      </c>
      <c r="D50" s="151">
        <v>371483</v>
      </c>
      <c r="E50" s="152"/>
      <c r="F50" s="153">
        <f t="shared" si="1"/>
        <v>371483</v>
      </c>
      <c r="G50" s="151">
        <v>371482.68</v>
      </c>
      <c r="H50" s="152"/>
      <c r="I50" s="149">
        <f t="shared" si="11"/>
        <v>371482.68</v>
      </c>
      <c r="J50" s="150">
        <f t="shared" si="8"/>
        <v>99.99991385877685</v>
      </c>
      <c r="K50" s="146" t="e">
        <f t="shared" si="9"/>
        <v>#DIV/0!</v>
      </c>
      <c r="L50" s="181">
        <f t="shared" ref="L50:L81" si="12">I50/F50*100</f>
        <v>99.99991385877685</v>
      </c>
    </row>
    <row r="51" spans="1:12" ht="97.5" customHeight="1" x14ac:dyDescent="0.2">
      <c r="A51" s="176" t="s">
        <v>265</v>
      </c>
      <c r="B51" s="75" t="s">
        <v>73</v>
      </c>
      <c r="C51" s="76" t="s">
        <v>266</v>
      </c>
      <c r="D51" s="151">
        <v>1718765</v>
      </c>
      <c r="E51" s="152"/>
      <c r="F51" s="153">
        <f t="shared" si="1"/>
        <v>1718765</v>
      </c>
      <c r="G51" s="151">
        <v>1718761.41</v>
      </c>
      <c r="H51" s="152"/>
      <c r="I51" s="149">
        <f t="shared" si="11"/>
        <v>1718761.41</v>
      </c>
      <c r="J51" s="150">
        <f t="shared" si="8"/>
        <v>99.999791129095598</v>
      </c>
      <c r="K51" s="146" t="e">
        <f t="shared" si="9"/>
        <v>#DIV/0!</v>
      </c>
      <c r="L51" s="181">
        <f t="shared" si="12"/>
        <v>99.999791129095598</v>
      </c>
    </row>
    <row r="52" spans="1:12" ht="75" customHeight="1" x14ac:dyDescent="0.2">
      <c r="A52" s="183" t="s">
        <v>381</v>
      </c>
      <c r="B52" s="75" t="s">
        <v>285</v>
      </c>
      <c r="C52" s="76" t="s">
        <v>380</v>
      </c>
      <c r="D52" s="151">
        <v>61429.440000000002</v>
      </c>
      <c r="E52" s="152"/>
      <c r="F52" s="153">
        <f t="shared" si="1"/>
        <v>61429.440000000002</v>
      </c>
      <c r="G52" s="151">
        <v>0</v>
      </c>
      <c r="H52" s="152"/>
      <c r="I52" s="149">
        <f t="shared" si="11"/>
        <v>0</v>
      </c>
      <c r="J52" s="150">
        <f t="shared" si="8"/>
        <v>0</v>
      </c>
      <c r="K52" s="146" t="e">
        <f t="shared" si="9"/>
        <v>#DIV/0!</v>
      </c>
      <c r="L52" s="181"/>
    </row>
    <row r="53" spans="1:12" ht="39" customHeight="1" x14ac:dyDescent="0.2">
      <c r="A53" s="176" t="s">
        <v>335</v>
      </c>
      <c r="B53" s="75" t="s">
        <v>336</v>
      </c>
      <c r="C53" s="76" t="s">
        <v>334</v>
      </c>
      <c r="D53" s="152"/>
      <c r="E53" s="152">
        <v>0</v>
      </c>
      <c r="F53" s="153">
        <f t="shared" si="1"/>
        <v>0</v>
      </c>
      <c r="G53" s="156"/>
      <c r="H53" s="151">
        <v>615370.41</v>
      </c>
      <c r="I53" s="149">
        <f t="shared" si="11"/>
        <v>615370.41</v>
      </c>
      <c r="J53" s="150" t="e">
        <f t="shared" si="8"/>
        <v>#DIV/0!</v>
      </c>
      <c r="K53" s="146" t="e">
        <f t="shared" si="9"/>
        <v>#DIV/0!</v>
      </c>
      <c r="L53" s="181" t="e">
        <f t="shared" si="12"/>
        <v>#DIV/0!</v>
      </c>
    </row>
    <row r="54" spans="1:12" ht="46.9" customHeight="1" x14ac:dyDescent="0.2">
      <c r="A54" s="176" t="s">
        <v>291</v>
      </c>
      <c r="B54" s="75" t="s">
        <v>29</v>
      </c>
      <c r="C54" s="76" t="s">
        <v>292</v>
      </c>
      <c r="D54" s="151">
        <v>5338886</v>
      </c>
      <c r="E54" s="152">
        <v>170000</v>
      </c>
      <c r="F54" s="153">
        <f t="shared" si="1"/>
        <v>5508886</v>
      </c>
      <c r="G54" s="151">
        <v>5304580.8399999989</v>
      </c>
      <c r="H54" s="151">
        <v>4270737.96</v>
      </c>
      <c r="I54" s="149">
        <f t="shared" si="11"/>
        <v>9575318.7999999989</v>
      </c>
      <c r="J54" s="150">
        <f t="shared" si="8"/>
        <v>99.357447227754975</v>
      </c>
      <c r="K54" s="150">
        <f t="shared" si="9"/>
        <v>2512.1987999999997</v>
      </c>
      <c r="L54" s="181">
        <f t="shared" si="12"/>
        <v>173.81588219469415</v>
      </c>
    </row>
    <row r="55" spans="1:12" ht="39.75" customHeight="1" x14ac:dyDescent="0.2">
      <c r="A55" s="176" t="s">
        <v>53</v>
      </c>
      <c r="B55" s="75" t="s">
        <v>29</v>
      </c>
      <c r="C55" s="76" t="s">
        <v>92</v>
      </c>
      <c r="D55" s="151">
        <v>870330</v>
      </c>
      <c r="E55" s="152">
        <v>0</v>
      </c>
      <c r="F55" s="153">
        <f t="shared" si="1"/>
        <v>870330</v>
      </c>
      <c r="G55" s="151">
        <v>835731.31</v>
      </c>
      <c r="H55" s="152"/>
      <c r="I55" s="149">
        <f t="shared" si="11"/>
        <v>835731.31</v>
      </c>
      <c r="J55" s="150">
        <f t="shared" si="8"/>
        <v>96.024646972987256</v>
      </c>
      <c r="K55" s="150" t="e">
        <f t="shared" si="9"/>
        <v>#DIV/0!</v>
      </c>
      <c r="L55" s="181">
        <f t="shared" si="12"/>
        <v>96.024646972987256</v>
      </c>
    </row>
    <row r="56" spans="1:12" s="6" customFormat="1" ht="30" customHeight="1" x14ac:dyDescent="0.2">
      <c r="A56" s="179" t="s">
        <v>93</v>
      </c>
      <c r="B56" s="144" t="s">
        <v>64</v>
      </c>
      <c r="C56" s="145" t="s">
        <v>37</v>
      </c>
      <c r="D56" s="155">
        <f t="shared" ref="D56:I56" si="13">SUM(D57:D61)</f>
        <v>18541443</v>
      </c>
      <c r="E56" s="155">
        <f t="shared" si="13"/>
        <v>1072559</v>
      </c>
      <c r="F56" s="155">
        <f t="shared" si="13"/>
        <v>19614002</v>
      </c>
      <c r="G56" s="155">
        <f t="shared" si="13"/>
        <v>18400751.850000001</v>
      </c>
      <c r="H56" s="155">
        <f t="shared" si="13"/>
        <v>3930609.81</v>
      </c>
      <c r="I56" s="136">
        <f t="shared" si="13"/>
        <v>22331361.66</v>
      </c>
      <c r="J56" s="146">
        <f t="shared" ref="J56:J78" si="14">G56/D56*100</f>
        <v>99.241207116404055</v>
      </c>
      <c r="K56" s="146">
        <f t="shared" ref="K56:K87" si="15">H56/E56*100</f>
        <v>366.47026503903282</v>
      </c>
      <c r="L56" s="180">
        <f t="shared" si="12"/>
        <v>113.85418263952457</v>
      </c>
    </row>
    <row r="57" spans="1:12" ht="22.5" customHeight="1" x14ac:dyDescent="0.2">
      <c r="A57" s="176" t="s">
        <v>94</v>
      </c>
      <c r="B57" s="75" t="s">
        <v>95</v>
      </c>
      <c r="C57" s="76" t="s">
        <v>96</v>
      </c>
      <c r="D57" s="151">
        <v>4560752</v>
      </c>
      <c r="E57" s="152">
        <v>30000</v>
      </c>
      <c r="F57" s="153">
        <f t="shared" si="1"/>
        <v>4590752</v>
      </c>
      <c r="G57" s="151">
        <v>4463098.8899999997</v>
      </c>
      <c r="H57" s="151">
        <v>618007.20000000007</v>
      </c>
      <c r="I57" s="149">
        <f>G57+H57</f>
        <v>5081106.09</v>
      </c>
      <c r="J57" s="150">
        <f t="shared" si="14"/>
        <v>97.858837533810203</v>
      </c>
      <c r="K57" s="150">
        <f t="shared" si="15"/>
        <v>2060.0240000000003</v>
      </c>
      <c r="L57" s="181">
        <f t="shared" si="12"/>
        <v>110.68134567060038</v>
      </c>
    </row>
    <row r="58" spans="1:12" ht="27" customHeight="1" x14ac:dyDescent="0.2">
      <c r="A58" s="176" t="s">
        <v>97</v>
      </c>
      <c r="B58" s="75" t="s">
        <v>95</v>
      </c>
      <c r="C58" s="76" t="s">
        <v>98</v>
      </c>
      <c r="D58" s="151">
        <v>1844080</v>
      </c>
      <c r="E58" s="152">
        <v>100000</v>
      </c>
      <c r="F58" s="153">
        <f t="shared" si="1"/>
        <v>1944080</v>
      </c>
      <c r="G58" s="151">
        <v>1804062.2600000002</v>
      </c>
      <c r="H58" s="151">
        <v>535996.74</v>
      </c>
      <c r="I58" s="149">
        <f>G58+H58</f>
        <v>2340059</v>
      </c>
      <c r="J58" s="150">
        <f t="shared" si="14"/>
        <v>97.829934709990908</v>
      </c>
      <c r="K58" s="150">
        <f t="shared" si="15"/>
        <v>535.99673999999993</v>
      </c>
      <c r="L58" s="181">
        <f t="shared" si="12"/>
        <v>120.36845191555902</v>
      </c>
    </row>
    <row r="59" spans="1:12" ht="45" customHeight="1" x14ac:dyDescent="0.2">
      <c r="A59" s="176" t="s">
        <v>99</v>
      </c>
      <c r="B59" s="75" t="s">
        <v>100</v>
      </c>
      <c r="C59" s="76" t="s">
        <v>38</v>
      </c>
      <c r="D59" s="151">
        <v>10137001</v>
      </c>
      <c r="E59" s="151">
        <v>942559</v>
      </c>
      <c r="F59" s="153">
        <f t="shared" si="1"/>
        <v>11079560</v>
      </c>
      <c r="G59" s="151">
        <v>10134282.950000001</v>
      </c>
      <c r="H59" s="151">
        <v>2776605.87</v>
      </c>
      <c r="I59" s="149">
        <f>G59+H59</f>
        <v>12910888.82</v>
      </c>
      <c r="J59" s="150">
        <f t="shared" si="14"/>
        <v>99.973186842933146</v>
      </c>
      <c r="K59" s="150">
        <f t="shared" si="15"/>
        <v>294.5816516525756</v>
      </c>
      <c r="L59" s="181">
        <f t="shared" si="12"/>
        <v>116.52889482975858</v>
      </c>
    </row>
    <row r="60" spans="1:12" ht="36" customHeight="1" x14ac:dyDescent="0.2">
      <c r="A60" s="176" t="s">
        <v>54</v>
      </c>
      <c r="B60" s="75" t="s">
        <v>101</v>
      </c>
      <c r="C60" s="76" t="s">
        <v>102</v>
      </c>
      <c r="D60" s="151">
        <v>1349610</v>
      </c>
      <c r="E60" s="152"/>
      <c r="F60" s="153">
        <f t="shared" si="1"/>
        <v>1349610</v>
      </c>
      <c r="G60" s="151">
        <v>1349324.1500000001</v>
      </c>
      <c r="H60" s="152"/>
      <c r="I60" s="149">
        <f>G60+H60</f>
        <v>1349324.1500000001</v>
      </c>
      <c r="J60" s="150">
        <f t="shared" si="14"/>
        <v>99.978819807203578</v>
      </c>
      <c r="K60" s="150" t="e">
        <f t="shared" si="15"/>
        <v>#DIV/0!</v>
      </c>
      <c r="L60" s="181">
        <f t="shared" si="12"/>
        <v>99.978819807203578</v>
      </c>
    </row>
    <row r="61" spans="1:12" ht="27.6" customHeight="1" x14ac:dyDescent="0.2">
      <c r="A61" s="176" t="s">
        <v>55</v>
      </c>
      <c r="B61" s="75" t="s">
        <v>101</v>
      </c>
      <c r="C61" s="76" t="s">
        <v>103</v>
      </c>
      <c r="D61" s="151">
        <v>650000</v>
      </c>
      <c r="E61" s="152"/>
      <c r="F61" s="153">
        <f t="shared" si="1"/>
        <v>650000</v>
      </c>
      <c r="G61" s="151">
        <v>649983.6</v>
      </c>
      <c r="H61" s="152"/>
      <c r="I61" s="149">
        <f>G61+H61</f>
        <v>649983.6</v>
      </c>
      <c r="J61" s="150">
        <f t="shared" si="14"/>
        <v>99.997476923076917</v>
      </c>
      <c r="K61" s="150" t="e">
        <f t="shared" si="15"/>
        <v>#DIV/0!</v>
      </c>
      <c r="L61" s="181">
        <f t="shared" si="12"/>
        <v>99.997476923076917</v>
      </c>
    </row>
    <row r="62" spans="1:12" s="6" customFormat="1" ht="36.75" customHeight="1" x14ac:dyDescent="0.2">
      <c r="A62" s="179" t="s">
        <v>104</v>
      </c>
      <c r="B62" s="144" t="s">
        <v>64</v>
      </c>
      <c r="C62" s="145" t="s">
        <v>39</v>
      </c>
      <c r="D62" s="155">
        <f t="shared" ref="D62:I62" si="16">D63+D65+D64</f>
        <v>22600845</v>
      </c>
      <c r="E62" s="155">
        <f t="shared" si="16"/>
        <v>300000</v>
      </c>
      <c r="F62" s="155">
        <f t="shared" si="16"/>
        <v>22900845</v>
      </c>
      <c r="G62" s="155">
        <f t="shared" si="16"/>
        <v>22529848.59</v>
      </c>
      <c r="H62" s="155">
        <f t="shared" si="16"/>
        <v>1768236.7799999998</v>
      </c>
      <c r="I62" s="136">
        <f t="shared" si="16"/>
        <v>24298085.370000001</v>
      </c>
      <c r="J62" s="146">
        <f t="shared" si="14"/>
        <v>99.685868338108591</v>
      </c>
      <c r="K62" s="146">
        <f t="shared" si="15"/>
        <v>589.41225999999995</v>
      </c>
      <c r="L62" s="180">
        <f t="shared" si="12"/>
        <v>106.10126119800383</v>
      </c>
    </row>
    <row r="63" spans="1:12" ht="55.5" customHeight="1" x14ac:dyDescent="0.2">
      <c r="A63" s="176" t="s">
        <v>40</v>
      </c>
      <c r="B63" s="75" t="s">
        <v>105</v>
      </c>
      <c r="C63" s="76" t="s">
        <v>41</v>
      </c>
      <c r="D63" s="151">
        <v>2977420</v>
      </c>
      <c r="E63" s="152"/>
      <c r="F63" s="153">
        <f t="shared" si="1"/>
        <v>2977420</v>
      </c>
      <c r="G63" s="151">
        <v>2912528.5</v>
      </c>
      <c r="H63" s="147">
        <v>98936.12</v>
      </c>
      <c r="I63" s="149">
        <f>G63+H63</f>
        <v>3011464.62</v>
      </c>
      <c r="J63" s="150">
        <f t="shared" si="14"/>
        <v>97.820545976046375</v>
      </c>
      <c r="K63" s="150" t="e">
        <f t="shared" si="15"/>
        <v>#DIV/0!</v>
      </c>
      <c r="L63" s="181">
        <f t="shared" si="12"/>
        <v>101.1434268594958</v>
      </c>
    </row>
    <row r="64" spans="1:12" ht="29.25" hidden="1" customHeight="1" x14ac:dyDescent="0.2">
      <c r="A64" s="189" t="s">
        <v>315</v>
      </c>
      <c r="B64" s="75" t="s">
        <v>105</v>
      </c>
      <c r="C64" s="76" t="s">
        <v>310</v>
      </c>
      <c r="D64" s="152"/>
      <c r="E64" s="152"/>
      <c r="F64" s="153">
        <f t="shared" si="1"/>
        <v>0</v>
      </c>
      <c r="G64" s="152"/>
      <c r="H64" s="152"/>
      <c r="I64" s="149">
        <f>G64+H64</f>
        <v>0</v>
      </c>
      <c r="J64" s="150" t="e">
        <f t="shared" si="14"/>
        <v>#DIV/0!</v>
      </c>
      <c r="K64" s="150" t="e">
        <f t="shared" si="15"/>
        <v>#DIV/0!</v>
      </c>
      <c r="L64" s="181" t="e">
        <f t="shared" si="12"/>
        <v>#DIV/0!</v>
      </c>
    </row>
    <row r="65" spans="1:12" ht="48.6" customHeight="1" x14ac:dyDescent="0.2">
      <c r="A65" s="176" t="s">
        <v>42</v>
      </c>
      <c r="B65" s="75" t="s">
        <v>105</v>
      </c>
      <c r="C65" s="76" t="s">
        <v>43</v>
      </c>
      <c r="D65" s="151">
        <v>19623425</v>
      </c>
      <c r="E65" s="152">
        <v>300000</v>
      </c>
      <c r="F65" s="153">
        <f t="shared" si="1"/>
        <v>19923425</v>
      </c>
      <c r="G65" s="151">
        <v>19617320.09</v>
      </c>
      <c r="H65" s="151">
        <v>1669300.66</v>
      </c>
      <c r="I65" s="149">
        <f>G65+H65</f>
        <v>21286620.75</v>
      </c>
      <c r="J65" s="150">
        <f t="shared" si="14"/>
        <v>99.968889681592273</v>
      </c>
      <c r="K65" s="150">
        <f t="shared" si="15"/>
        <v>556.43355333333329</v>
      </c>
      <c r="L65" s="181">
        <f t="shared" si="12"/>
        <v>106.84217573032748</v>
      </c>
    </row>
    <row r="66" spans="1:12" s="6" customFormat="1" ht="34.5" customHeight="1" x14ac:dyDescent="0.2">
      <c r="A66" s="179" t="s">
        <v>62</v>
      </c>
      <c r="B66" s="144" t="s">
        <v>64</v>
      </c>
      <c r="C66" s="145" t="s">
        <v>106</v>
      </c>
      <c r="D66" s="155">
        <f>SUM(D67:D75)</f>
        <v>38263173</v>
      </c>
      <c r="E66" s="155">
        <f>SUM(E67:E75)</f>
        <v>99450</v>
      </c>
      <c r="F66" s="155">
        <f t="shared" ref="F66:I66" si="17">SUM(F67:F75)</f>
        <v>38362623</v>
      </c>
      <c r="G66" s="155">
        <f t="shared" si="17"/>
        <v>35575732.18</v>
      </c>
      <c r="H66" s="136">
        <f t="shared" si="17"/>
        <v>941286</v>
      </c>
      <c r="I66" s="136">
        <f t="shared" si="17"/>
        <v>36517018.18</v>
      </c>
      <c r="J66" s="146">
        <f t="shared" si="14"/>
        <v>92.976429790597876</v>
      </c>
      <c r="K66" s="146">
        <f t="shared" si="15"/>
        <v>946.49170437405735</v>
      </c>
      <c r="L66" s="180">
        <f t="shared" si="12"/>
        <v>95.189054669176301</v>
      </c>
    </row>
    <row r="67" spans="1:12" ht="35.25" customHeight="1" x14ac:dyDescent="0.2">
      <c r="A67" s="176" t="s">
        <v>107</v>
      </c>
      <c r="B67" s="75" t="s">
        <v>229</v>
      </c>
      <c r="C67" s="76" t="s">
        <v>109</v>
      </c>
      <c r="D67" s="151">
        <v>52162</v>
      </c>
      <c r="E67" s="152">
        <v>0</v>
      </c>
      <c r="F67" s="153">
        <f t="shared" si="1"/>
        <v>52162</v>
      </c>
      <c r="G67" s="151">
        <v>52161.8</v>
      </c>
      <c r="H67" s="152">
        <v>0</v>
      </c>
      <c r="I67" s="149">
        <f t="shared" ref="I67:I101" si="18">G67+H67</f>
        <v>52161.8</v>
      </c>
      <c r="J67" s="150">
        <f t="shared" si="14"/>
        <v>99.999616579118893</v>
      </c>
      <c r="K67" s="150" t="e">
        <f t="shared" si="15"/>
        <v>#DIV/0!</v>
      </c>
      <c r="L67" s="181">
        <f t="shared" si="12"/>
        <v>99.999616579118893</v>
      </c>
    </row>
    <row r="68" spans="1:12" ht="22.5" hidden="1" customHeight="1" x14ac:dyDescent="0.2">
      <c r="A68" s="176" t="s">
        <v>110</v>
      </c>
      <c r="B68" s="75" t="s">
        <v>108</v>
      </c>
      <c r="C68" s="76" t="s">
        <v>111</v>
      </c>
      <c r="D68" s="151"/>
      <c r="E68" s="152"/>
      <c r="F68" s="153">
        <f t="shared" si="1"/>
        <v>0</v>
      </c>
      <c r="G68" s="152"/>
      <c r="H68" s="152"/>
      <c r="I68" s="149">
        <f t="shared" si="18"/>
        <v>0</v>
      </c>
      <c r="J68" s="150" t="e">
        <f t="shared" si="14"/>
        <v>#DIV/0!</v>
      </c>
      <c r="K68" s="150" t="e">
        <f t="shared" si="15"/>
        <v>#DIV/0!</v>
      </c>
      <c r="L68" s="181" t="e">
        <f t="shared" si="12"/>
        <v>#DIV/0!</v>
      </c>
    </row>
    <row r="69" spans="1:12" ht="31.15" customHeight="1" x14ac:dyDescent="0.2">
      <c r="A69" s="176" t="s">
        <v>239</v>
      </c>
      <c r="B69" s="75" t="s">
        <v>108</v>
      </c>
      <c r="C69" s="76" t="s">
        <v>240</v>
      </c>
      <c r="D69" s="151">
        <v>1500000</v>
      </c>
      <c r="E69" s="152"/>
      <c r="F69" s="153">
        <f t="shared" si="1"/>
        <v>1500000</v>
      </c>
      <c r="G69" s="151">
        <v>1499999.99</v>
      </c>
      <c r="H69" s="152"/>
      <c r="I69" s="149">
        <f t="shared" si="18"/>
        <v>1499999.99</v>
      </c>
      <c r="J69" s="150">
        <f t="shared" si="14"/>
        <v>99.999999333333335</v>
      </c>
      <c r="K69" s="150" t="e">
        <f t="shared" si="15"/>
        <v>#DIV/0!</v>
      </c>
      <c r="L69" s="181">
        <f t="shared" si="12"/>
        <v>99.999999333333335</v>
      </c>
    </row>
    <row r="70" spans="1:12" ht="44.25" customHeight="1" x14ac:dyDescent="0.2">
      <c r="A70" s="176" t="s">
        <v>338</v>
      </c>
      <c r="B70" s="75" t="s">
        <v>108</v>
      </c>
      <c r="C70" s="76" t="s">
        <v>337</v>
      </c>
      <c r="D70" s="151">
        <v>2720066</v>
      </c>
      <c r="E70" s="152">
        <v>99450</v>
      </c>
      <c r="F70" s="153">
        <f t="shared" si="1"/>
        <v>2819516</v>
      </c>
      <c r="G70" s="151">
        <v>277137.70999999996</v>
      </c>
      <c r="H70" s="152">
        <v>99450</v>
      </c>
      <c r="I70" s="149">
        <f t="shared" si="18"/>
        <v>376587.70999999996</v>
      </c>
      <c r="J70" s="150">
        <f t="shared" si="14"/>
        <v>10.188639172725955</v>
      </c>
      <c r="K70" s="150">
        <f t="shared" si="15"/>
        <v>100</v>
      </c>
      <c r="L70" s="181">
        <f t="shared" si="12"/>
        <v>13.3564664999241</v>
      </c>
    </row>
    <row r="71" spans="1:12" ht="59.45" customHeight="1" x14ac:dyDescent="0.2">
      <c r="A71" s="176" t="s">
        <v>112</v>
      </c>
      <c r="B71" s="75" t="s">
        <v>108</v>
      </c>
      <c r="C71" s="76" t="s">
        <v>113</v>
      </c>
      <c r="D71" s="151">
        <v>13089195</v>
      </c>
      <c r="E71" s="152"/>
      <c r="F71" s="153">
        <f t="shared" si="1"/>
        <v>13089195</v>
      </c>
      <c r="G71" s="151">
        <v>13084471.369999999</v>
      </c>
      <c r="H71" s="152"/>
      <c r="I71" s="149">
        <f t="shared" si="18"/>
        <v>13084471.369999999</v>
      </c>
      <c r="J71" s="150">
        <f t="shared" si="14"/>
        <v>99.963911990003965</v>
      </c>
      <c r="K71" s="150" t="e">
        <f t="shared" si="15"/>
        <v>#DIV/0!</v>
      </c>
      <c r="L71" s="181">
        <f t="shared" si="12"/>
        <v>99.963911990003965</v>
      </c>
    </row>
    <row r="72" spans="1:12" ht="39.75" customHeight="1" x14ac:dyDescent="0.2">
      <c r="A72" s="176" t="s">
        <v>114</v>
      </c>
      <c r="B72" s="75" t="s">
        <v>108</v>
      </c>
      <c r="C72" s="76" t="s">
        <v>115</v>
      </c>
      <c r="D72" s="151">
        <v>20777020</v>
      </c>
      <c r="E72" s="152">
        <v>0</v>
      </c>
      <c r="F72" s="153">
        <f t="shared" si="1"/>
        <v>20777020</v>
      </c>
      <c r="G72" s="151">
        <v>20590082.309999999</v>
      </c>
      <c r="H72" s="151">
        <v>19369</v>
      </c>
      <c r="I72" s="149">
        <f t="shared" si="18"/>
        <v>20609451.309999999</v>
      </c>
      <c r="J72" s="150">
        <f t="shared" si="14"/>
        <v>99.100267073911468</v>
      </c>
      <c r="K72" s="150" t="e">
        <f t="shared" si="15"/>
        <v>#DIV/0!</v>
      </c>
      <c r="L72" s="181">
        <f t="shared" si="12"/>
        <v>99.193490259912139</v>
      </c>
    </row>
    <row r="73" spans="1:12" ht="4.5" hidden="1" customHeight="1" x14ac:dyDescent="0.2">
      <c r="A73" s="176" t="s">
        <v>293</v>
      </c>
      <c r="B73" s="75" t="s">
        <v>117</v>
      </c>
      <c r="C73" s="76" t="s">
        <v>294</v>
      </c>
      <c r="D73" s="151"/>
      <c r="E73" s="152"/>
      <c r="F73" s="153">
        <f t="shared" si="1"/>
        <v>0</v>
      </c>
      <c r="G73" s="152"/>
      <c r="H73" s="152"/>
      <c r="I73" s="149">
        <f t="shared" si="18"/>
        <v>0</v>
      </c>
      <c r="J73" s="150" t="e">
        <f t="shared" si="14"/>
        <v>#DIV/0!</v>
      </c>
      <c r="K73" s="150" t="e">
        <f t="shared" si="15"/>
        <v>#DIV/0!</v>
      </c>
      <c r="L73" s="181" t="e">
        <f t="shared" si="12"/>
        <v>#DIV/0!</v>
      </c>
    </row>
    <row r="74" spans="1:12" ht="26.25" hidden="1" customHeight="1" x14ac:dyDescent="0.2">
      <c r="A74" s="189" t="s">
        <v>316</v>
      </c>
      <c r="B74" s="75" t="s">
        <v>229</v>
      </c>
      <c r="C74" s="76" t="s">
        <v>311</v>
      </c>
      <c r="D74" s="152">
        <v>0</v>
      </c>
      <c r="E74" s="152"/>
      <c r="F74" s="153">
        <f t="shared" si="1"/>
        <v>0</v>
      </c>
      <c r="G74" s="152">
        <v>0</v>
      </c>
      <c r="H74" s="152"/>
      <c r="I74" s="149">
        <f t="shared" si="18"/>
        <v>0</v>
      </c>
      <c r="J74" s="150" t="e">
        <f t="shared" si="14"/>
        <v>#DIV/0!</v>
      </c>
      <c r="K74" s="150" t="e">
        <f t="shared" si="15"/>
        <v>#DIV/0!</v>
      </c>
      <c r="L74" s="181" t="e">
        <f t="shared" si="12"/>
        <v>#DIV/0!</v>
      </c>
    </row>
    <row r="75" spans="1:12" ht="37.5" customHeight="1" x14ac:dyDescent="0.2">
      <c r="A75" s="176" t="s">
        <v>116</v>
      </c>
      <c r="B75" s="75" t="s">
        <v>117</v>
      </c>
      <c r="C75" s="76" t="s">
        <v>118</v>
      </c>
      <c r="D75" s="151">
        <v>124730</v>
      </c>
      <c r="E75" s="152">
        <v>0</v>
      </c>
      <c r="F75" s="153">
        <f t="shared" si="1"/>
        <v>124730</v>
      </c>
      <c r="G75" s="151">
        <v>71879</v>
      </c>
      <c r="H75" s="151">
        <v>822467</v>
      </c>
      <c r="I75" s="149">
        <f t="shared" si="18"/>
        <v>894346</v>
      </c>
      <c r="J75" s="150">
        <f t="shared" si="14"/>
        <v>57.627675779684118</v>
      </c>
      <c r="K75" s="150" t="e">
        <f t="shared" si="15"/>
        <v>#DIV/0!</v>
      </c>
      <c r="L75" s="181">
        <f t="shared" si="12"/>
        <v>717.02557524252381</v>
      </c>
    </row>
    <row r="76" spans="1:12" s="6" customFormat="1" ht="29.25" customHeight="1" x14ac:dyDescent="0.2">
      <c r="A76" s="179" t="s">
        <v>58</v>
      </c>
      <c r="B76" s="144" t="s">
        <v>64</v>
      </c>
      <c r="C76" s="145" t="s">
        <v>119</v>
      </c>
      <c r="D76" s="136">
        <f>SUM(D77:D101)</f>
        <v>3798439</v>
      </c>
      <c r="E76" s="136">
        <f>SUM(E77:E101)</f>
        <v>9701900</v>
      </c>
      <c r="F76" s="136">
        <f>SUM(F77:F101)</f>
        <v>13500339</v>
      </c>
      <c r="G76" s="136">
        <f>SUM(G77:G101)</f>
        <v>3770185.97</v>
      </c>
      <c r="H76" s="136">
        <f>SUM(H77:H101)</f>
        <v>8375402.5299999993</v>
      </c>
      <c r="I76" s="137">
        <f t="shared" si="18"/>
        <v>12145588.5</v>
      </c>
      <c r="J76" s="146">
        <f t="shared" si="14"/>
        <v>99.256193662712505</v>
      </c>
      <c r="K76" s="146">
        <f t="shared" si="15"/>
        <v>86.327446479555547</v>
      </c>
      <c r="L76" s="180">
        <f t="shared" si="12"/>
        <v>89.965063099526617</v>
      </c>
    </row>
    <row r="77" spans="1:12" ht="28.5" customHeight="1" x14ac:dyDescent="0.2">
      <c r="A77" s="176" t="s">
        <v>120</v>
      </c>
      <c r="B77" s="75" t="s">
        <v>121</v>
      </c>
      <c r="C77" s="76" t="s">
        <v>122</v>
      </c>
      <c r="D77" s="151">
        <v>247785</v>
      </c>
      <c r="E77" s="152"/>
      <c r="F77" s="153">
        <f t="shared" si="1"/>
        <v>247785</v>
      </c>
      <c r="G77" s="151">
        <v>219637.18</v>
      </c>
      <c r="H77" s="152"/>
      <c r="I77" s="149">
        <f t="shared" si="18"/>
        <v>219637.18</v>
      </c>
      <c r="J77" s="150">
        <f t="shared" si="14"/>
        <v>88.640224388078366</v>
      </c>
      <c r="K77" s="150" t="e">
        <f t="shared" si="15"/>
        <v>#DIV/0!</v>
      </c>
      <c r="L77" s="181">
        <f t="shared" si="12"/>
        <v>88.640224388078366</v>
      </c>
    </row>
    <row r="78" spans="1:12" ht="2.25" hidden="1" customHeight="1" x14ac:dyDescent="0.2">
      <c r="A78" s="176" t="s">
        <v>227</v>
      </c>
      <c r="B78" s="75" t="s">
        <v>228</v>
      </c>
      <c r="C78" s="76" t="s">
        <v>226</v>
      </c>
      <c r="D78" s="152"/>
      <c r="E78" s="152"/>
      <c r="F78" s="153">
        <f t="shared" si="1"/>
        <v>0</v>
      </c>
      <c r="G78" s="152"/>
      <c r="H78" s="152"/>
      <c r="I78" s="149">
        <f t="shared" si="18"/>
        <v>0</v>
      </c>
      <c r="J78" s="150" t="e">
        <f t="shared" si="14"/>
        <v>#DIV/0!</v>
      </c>
      <c r="K78" s="150" t="e">
        <f t="shared" si="15"/>
        <v>#DIV/0!</v>
      </c>
      <c r="L78" s="181" t="e">
        <f t="shared" si="12"/>
        <v>#DIV/0!</v>
      </c>
    </row>
    <row r="79" spans="1:12" ht="31.5" hidden="1" customHeight="1" x14ac:dyDescent="0.2">
      <c r="A79" s="189" t="s">
        <v>227</v>
      </c>
      <c r="B79" s="75" t="s">
        <v>228</v>
      </c>
      <c r="C79" s="76" t="s">
        <v>226</v>
      </c>
      <c r="D79" s="152"/>
      <c r="E79" s="152"/>
      <c r="F79" s="153">
        <f t="shared" si="1"/>
        <v>0</v>
      </c>
      <c r="G79" s="152"/>
      <c r="H79" s="152">
        <v>0</v>
      </c>
      <c r="I79" s="149">
        <f t="shared" si="18"/>
        <v>0</v>
      </c>
      <c r="J79" s="150"/>
      <c r="K79" s="150" t="e">
        <f t="shared" si="15"/>
        <v>#DIV/0!</v>
      </c>
      <c r="L79" s="181" t="e">
        <f t="shared" si="12"/>
        <v>#DIV/0!</v>
      </c>
    </row>
    <row r="80" spans="1:12" ht="43.5" customHeight="1" x14ac:dyDescent="0.2">
      <c r="A80" s="176" t="s">
        <v>123</v>
      </c>
      <c r="B80" s="75" t="s">
        <v>124</v>
      </c>
      <c r="C80" s="76" t="s">
        <v>125</v>
      </c>
      <c r="D80" s="152"/>
      <c r="E80" s="151">
        <v>1107996</v>
      </c>
      <c r="F80" s="153">
        <f t="shared" si="1"/>
        <v>1107996</v>
      </c>
      <c r="G80" s="152"/>
      <c r="H80" s="151">
        <v>866207.67999999993</v>
      </c>
      <c r="I80" s="149">
        <f t="shared" si="18"/>
        <v>866207.67999999993</v>
      </c>
      <c r="J80" s="150" t="e">
        <f t="shared" ref="J80:J87" si="19">G80/D80*100</f>
        <v>#DIV/0!</v>
      </c>
      <c r="K80" s="150">
        <f t="shared" si="15"/>
        <v>78.177870678233489</v>
      </c>
      <c r="L80" s="181">
        <f t="shared" si="12"/>
        <v>78.177870678233489</v>
      </c>
    </row>
    <row r="81" spans="1:12" ht="44.25" customHeight="1" x14ac:dyDescent="0.2">
      <c r="A81" s="189" t="s">
        <v>356</v>
      </c>
      <c r="B81" s="75" t="s">
        <v>124</v>
      </c>
      <c r="C81" s="76" t="s">
        <v>355</v>
      </c>
      <c r="D81" s="152"/>
      <c r="E81" s="151">
        <v>392000</v>
      </c>
      <c r="F81" s="153">
        <f t="shared" si="1"/>
        <v>392000</v>
      </c>
      <c r="G81" s="152"/>
      <c r="H81" s="151">
        <v>392000</v>
      </c>
      <c r="I81" s="149">
        <f t="shared" si="18"/>
        <v>392000</v>
      </c>
      <c r="J81" s="150" t="e">
        <f t="shared" si="19"/>
        <v>#DIV/0!</v>
      </c>
      <c r="K81" s="150">
        <f t="shared" si="15"/>
        <v>100</v>
      </c>
      <c r="L81" s="181">
        <f t="shared" si="12"/>
        <v>100</v>
      </c>
    </row>
    <row r="82" spans="1:12" ht="0.75" customHeight="1" x14ac:dyDescent="0.2">
      <c r="A82" s="176" t="s">
        <v>126</v>
      </c>
      <c r="B82" s="75" t="s">
        <v>124</v>
      </c>
      <c r="C82" s="76" t="s">
        <v>127</v>
      </c>
      <c r="D82" s="152"/>
      <c r="E82" s="152"/>
      <c r="F82" s="153">
        <f t="shared" si="1"/>
        <v>0</v>
      </c>
      <c r="G82" s="152"/>
      <c r="H82" s="152">
        <v>0</v>
      </c>
      <c r="I82" s="149">
        <f t="shared" si="18"/>
        <v>0</v>
      </c>
      <c r="J82" s="150" t="e">
        <f t="shared" si="19"/>
        <v>#DIV/0!</v>
      </c>
      <c r="K82" s="150" t="e">
        <f t="shared" si="15"/>
        <v>#DIV/0!</v>
      </c>
      <c r="L82" s="181" t="e">
        <f t="shared" ref="L82:L87" si="20">I82/F82*100</f>
        <v>#DIV/0!</v>
      </c>
    </row>
    <row r="83" spans="1:12" ht="46.5" hidden="1" customHeight="1" x14ac:dyDescent="0.2">
      <c r="A83" s="176" t="s">
        <v>128</v>
      </c>
      <c r="B83" s="75" t="s">
        <v>124</v>
      </c>
      <c r="C83" s="76" t="s">
        <v>129</v>
      </c>
      <c r="D83" s="152"/>
      <c r="E83" s="152"/>
      <c r="F83" s="153">
        <f t="shared" si="1"/>
        <v>0</v>
      </c>
      <c r="G83" s="152"/>
      <c r="H83" s="152"/>
      <c r="I83" s="149">
        <f t="shared" si="18"/>
        <v>0</v>
      </c>
      <c r="J83" s="150" t="e">
        <f t="shared" si="19"/>
        <v>#DIV/0!</v>
      </c>
      <c r="K83" s="150" t="e">
        <f t="shared" si="15"/>
        <v>#DIV/0!</v>
      </c>
      <c r="L83" s="181" t="e">
        <f t="shared" si="20"/>
        <v>#DIV/0!</v>
      </c>
    </row>
    <row r="84" spans="1:12" ht="35.25" customHeight="1" x14ac:dyDescent="0.2">
      <c r="A84" s="176" t="s">
        <v>295</v>
      </c>
      <c r="B84" s="75" t="s">
        <v>124</v>
      </c>
      <c r="C84" s="76" t="s">
        <v>296</v>
      </c>
      <c r="D84" s="152"/>
      <c r="E84" s="151">
        <v>750000</v>
      </c>
      <c r="F84" s="153">
        <f t="shared" si="1"/>
        <v>750000</v>
      </c>
      <c r="G84" s="152"/>
      <c r="H84" s="151">
        <v>750000</v>
      </c>
      <c r="I84" s="149">
        <f t="shared" si="18"/>
        <v>750000</v>
      </c>
      <c r="J84" s="150" t="e">
        <f t="shared" si="19"/>
        <v>#DIV/0!</v>
      </c>
      <c r="K84" s="150">
        <f t="shared" si="15"/>
        <v>100</v>
      </c>
      <c r="L84" s="181">
        <f t="shared" si="20"/>
        <v>100</v>
      </c>
    </row>
    <row r="85" spans="1:12" ht="0.75" hidden="1" customHeight="1" x14ac:dyDescent="0.2">
      <c r="A85" s="176" t="s">
        <v>258</v>
      </c>
      <c r="B85" s="75" t="s">
        <v>124</v>
      </c>
      <c r="C85" s="76" t="s">
        <v>230</v>
      </c>
      <c r="D85" s="152"/>
      <c r="E85" s="152">
        <v>0</v>
      </c>
      <c r="F85" s="153">
        <f t="shared" si="1"/>
        <v>0</v>
      </c>
      <c r="G85" s="152"/>
      <c r="H85" s="152">
        <v>0</v>
      </c>
      <c r="I85" s="149">
        <f t="shared" si="18"/>
        <v>0</v>
      </c>
      <c r="J85" s="150" t="e">
        <f t="shared" si="19"/>
        <v>#DIV/0!</v>
      </c>
      <c r="K85" s="150" t="e">
        <f t="shared" si="15"/>
        <v>#DIV/0!</v>
      </c>
      <c r="L85" s="181" t="e">
        <f t="shared" si="20"/>
        <v>#DIV/0!</v>
      </c>
    </row>
    <row r="86" spans="1:12" ht="24.75" hidden="1" customHeight="1" x14ac:dyDescent="0.2">
      <c r="A86" s="176" t="s">
        <v>130</v>
      </c>
      <c r="B86" s="75" t="s">
        <v>124</v>
      </c>
      <c r="C86" s="76" t="s">
        <v>131</v>
      </c>
      <c r="D86" s="152"/>
      <c r="E86" s="152">
        <v>0</v>
      </c>
      <c r="F86" s="153">
        <f t="shared" si="1"/>
        <v>0</v>
      </c>
      <c r="G86" s="152"/>
      <c r="H86" s="152"/>
      <c r="I86" s="149">
        <f t="shared" si="18"/>
        <v>0</v>
      </c>
      <c r="J86" s="150" t="e">
        <f t="shared" si="19"/>
        <v>#DIV/0!</v>
      </c>
      <c r="K86" s="150" t="e">
        <f t="shared" si="15"/>
        <v>#DIV/0!</v>
      </c>
      <c r="L86" s="181" t="e">
        <f t="shared" si="20"/>
        <v>#DIV/0!</v>
      </c>
    </row>
    <row r="87" spans="1:12" ht="53.25" hidden="1" customHeight="1" x14ac:dyDescent="0.2">
      <c r="A87" s="176" t="s">
        <v>232</v>
      </c>
      <c r="B87" s="75" t="s">
        <v>132</v>
      </c>
      <c r="C87" s="76" t="s">
        <v>233</v>
      </c>
      <c r="D87" s="152"/>
      <c r="E87" s="152">
        <v>0</v>
      </c>
      <c r="F87" s="153">
        <f t="shared" si="1"/>
        <v>0</v>
      </c>
      <c r="G87" s="152"/>
      <c r="H87" s="152">
        <v>0</v>
      </c>
      <c r="I87" s="149">
        <f t="shared" si="18"/>
        <v>0</v>
      </c>
      <c r="J87" s="150" t="e">
        <f t="shared" si="19"/>
        <v>#DIV/0!</v>
      </c>
      <c r="K87" s="150" t="e">
        <f t="shared" si="15"/>
        <v>#DIV/0!</v>
      </c>
      <c r="L87" s="181" t="e">
        <f t="shared" si="20"/>
        <v>#DIV/0!</v>
      </c>
    </row>
    <row r="88" spans="1:12" ht="42.75" hidden="1" customHeight="1" x14ac:dyDescent="0.2">
      <c r="A88" s="176" t="s">
        <v>252</v>
      </c>
      <c r="B88" s="75" t="s">
        <v>132</v>
      </c>
      <c r="C88" s="76" t="s">
        <v>251</v>
      </c>
      <c r="D88" s="152"/>
      <c r="E88" s="152"/>
      <c r="F88" s="153">
        <f t="shared" si="1"/>
        <v>0</v>
      </c>
      <c r="G88" s="152"/>
      <c r="H88" s="152"/>
      <c r="I88" s="149">
        <f t="shared" si="18"/>
        <v>0</v>
      </c>
      <c r="J88" s="150"/>
      <c r="K88" s="150"/>
      <c r="L88" s="181"/>
    </row>
    <row r="89" spans="1:12" ht="53.25" hidden="1" customHeight="1" x14ac:dyDescent="0.2">
      <c r="A89" s="176" t="s">
        <v>248</v>
      </c>
      <c r="B89" s="75" t="s">
        <v>132</v>
      </c>
      <c r="C89" s="76" t="s">
        <v>249</v>
      </c>
      <c r="D89" s="152"/>
      <c r="E89" s="152"/>
      <c r="F89" s="153">
        <f t="shared" si="1"/>
        <v>0</v>
      </c>
      <c r="G89" s="152"/>
      <c r="H89" s="152"/>
      <c r="I89" s="149">
        <f t="shared" si="18"/>
        <v>0</v>
      </c>
      <c r="J89" s="150"/>
      <c r="K89" s="150" t="e">
        <f>H89/E89*100</f>
        <v>#DIV/0!</v>
      </c>
      <c r="L89" s="181"/>
    </row>
    <row r="90" spans="1:12" ht="53.25" hidden="1" customHeight="1" x14ac:dyDescent="0.2">
      <c r="A90" s="176" t="s">
        <v>263</v>
      </c>
      <c r="B90" s="75" t="s">
        <v>132</v>
      </c>
      <c r="C90" s="76" t="s">
        <v>264</v>
      </c>
      <c r="D90" s="152"/>
      <c r="E90" s="152"/>
      <c r="F90" s="153">
        <f t="shared" si="1"/>
        <v>0</v>
      </c>
      <c r="G90" s="152"/>
      <c r="H90" s="152"/>
      <c r="I90" s="149">
        <f t="shared" si="18"/>
        <v>0</v>
      </c>
      <c r="J90" s="150"/>
      <c r="K90" s="150"/>
      <c r="L90" s="181"/>
    </row>
    <row r="91" spans="1:12" ht="4.5" hidden="1" customHeight="1" x14ac:dyDescent="0.2">
      <c r="A91" s="189" t="s">
        <v>317</v>
      </c>
      <c r="B91" s="75" t="s">
        <v>132</v>
      </c>
      <c r="C91" s="76" t="s">
        <v>249</v>
      </c>
      <c r="D91" s="152"/>
      <c r="E91" s="152"/>
      <c r="F91" s="153">
        <f t="shared" si="1"/>
        <v>0</v>
      </c>
      <c r="G91" s="152"/>
      <c r="H91" s="152"/>
      <c r="I91" s="149">
        <f t="shared" si="18"/>
        <v>0</v>
      </c>
      <c r="J91" s="150"/>
      <c r="K91" s="150"/>
      <c r="L91" s="181"/>
    </row>
    <row r="92" spans="1:12" ht="0.75" hidden="1" customHeight="1" x14ac:dyDescent="0.2">
      <c r="A92" s="176" t="s">
        <v>133</v>
      </c>
      <c r="B92" s="75" t="s">
        <v>132</v>
      </c>
      <c r="C92" s="76" t="s">
        <v>134</v>
      </c>
      <c r="D92" s="152"/>
      <c r="E92" s="152"/>
      <c r="F92" s="153">
        <f t="shared" si="1"/>
        <v>0</v>
      </c>
      <c r="G92" s="152"/>
      <c r="H92" s="152">
        <v>0</v>
      </c>
      <c r="I92" s="149">
        <f t="shared" si="18"/>
        <v>0</v>
      </c>
      <c r="J92" s="150" t="e">
        <f>G92/D92*100</f>
        <v>#DIV/0!</v>
      </c>
      <c r="K92" s="150" t="e">
        <f>H92/E92*100</f>
        <v>#DIV/0!</v>
      </c>
      <c r="L92" s="181" t="e">
        <f>I92/F92*100</f>
        <v>#DIV/0!</v>
      </c>
    </row>
    <row r="93" spans="1:12" ht="0.75" hidden="1" customHeight="1" x14ac:dyDescent="0.2">
      <c r="A93" s="176" t="s">
        <v>354</v>
      </c>
      <c r="B93" s="75" t="s">
        <v>132</v>
      </c>
      <c r="C93" s="76" t="s">
        <v>353</v>
      </c>
      <c r="D93" s="152"/>
      <c r="E93" s="152"/>
      <c r="F93" s="153">
        <f t="shared" si="1"/>
        <v>0</v>
      </c>
      <c r="G93" s="152"/>
      <c r="H93" s="152">
        <v>0</v>
      </c>
      <c r="I93" s="149">
        <f t="shared" si="18"/>
        <v>0</v>
      </c>
      <c r="J93" s="150"/>
      <c r="K93" s="150" t="e">
        <f t="shared" ref="K93:K111" si="21">H93/E93*100</f>
        <v>#DIV/0!</v>
      </c>
      <c r="L93" s="181" t="e">
        <f t="shared" ref="L93:L111" si="22">I93/F93*100</f>
        <v>#DIV/0!</v>
      </c>
    </row>
    <row r="94" spans="1:12" ht="71.25" customHeight="1" x14ac:dyDescent="0.2">
      <c r="A94" s="176" t="s">
        <v>135</v>
      </c>
      <c r="B94" s="75" t="s">
        <v>136</v>
      </c>
      <c r="C94" s="76" t="s">
        <v>137</v>
      </c>
      <c r="D94" s="151">
        <v>3284855</v>
      </c>
      <c r="E94" s="152">
        <v>0</v>
      </c>
      <c r="F94" s="153">
        <f t="shared" ref="F94:F117" si="23">D94+E94</f>
        <v>3284855</v>
      </c>
      <c r="G94" s="151">
        <v>3284844.48</v>
      </c>
      <c r="H94" s="152"/>
      <c r="I94" s="149">
        <f t="shared" si="18"/>
        <v>3284844.48</v>
      </c>
      <c r="J94" s="150">
        <f t="shared" ref="J94:J109" si="24">G94/D94*100</f>
        <v>99.999679742332617</v>
      </c>
      <c r="K94" s="150" t="e">
        <f t="shared" si="21"/>
        <v>#DIV/0!</v>
      </c>
      <c r="L94" s="181">
        <f t="shared" si="22"/>
        <v>99.999679742332617</v>
      </c>
    </row>
    <row r="95" spans="1:12" ht="24.75" hidden="1" customHeight="1" x14ac:dyDescent="0.2">
      <c r="A95" s="176" t="s">
        <v>253</v>
      </c>
      <c r="B95" s="75" t="s">
        <v>136</v>
      </c>
      <c r="C95" s="76" t="s">
        <v>254</v>
      </c>
      <c r="D95" s="152"/>
      <c r="E95" s="152">
        <v>0</v>
      </c>
      <c r="F95" s="153">
        <f t="shared" si="23"/>
        <v>0</v>
      </c>
      <c r="G95" s="152"/>
      <c r="H95" s="152"/>
      <c r="I95" s="149">
        <f t="shared" si="18"/>
        <v>0</v>
      </c>
      <c r="J95" s="150" t="e">
        <f t="shared" si="24"/>
        <v>#DIV/0!</v>
      </c>
      <c r="K95" s="150" t="e">
        <f t="shared" si="21"/>
        <v>#DIV/0!</v>
      </c>
      <c r="L95" s="181" t="e">
        <f t="shared" si="22"/>
        <v>#DIV/0!</v>
      </c>
    </row>
    <row r="96" spans="1:12" ht="33" hidden="1" customHeight="1" x14ac:dyDescent="0.2">
      <c r="A96" s="189" t="s">
        <v>313</v>
      </c>
      <c r="B96" s="75" t="s">
        <v>318</v>
      </c>
      <c r="C96" s="76" t="s">
        <v>308</v>
      </c>
      <c r="D96" s="152"/>
      <c r="E96" s="152"/>
      <c r="F96" s="153">
        <f t="shared" si="23"/>
        <v>0</v>
      </c>
      <c r="G96" s="152"/>
      <c r="H96" s="152"/>
      <c r="I96" s="149">
        <f t="shared" si="18"/>
        <v>0</v>
      </c>
      <c r="J96" s="150" t="e">
        <f t="shared" si="24"/>
        <v>#DIV/0!</v>
      </c>
      <c r="K96" s="150" t="e">
        <f t="shared" si="21"/>
        <v>#DIV/0!</v>
      </c>
      <c r="L96" s="181" t="e">
        <f t="shared" si="22"/>
        <v>#DIV/0!</v>
      </c>
    </row>
    <row r="97" spans="1:12" ht="27.75" customHeight="1" x14ac:dyDescent="0.2">
      <c r="A97" s="176" t="s">
        <v>138</v>
      </c>
      <c r="B97" s="75" t="s">
        <v>139</v>
      </c>
      <c r="C97" s="76" t="s">
        <v>140</v>
      </c>
      <c r="D97" s="152"/>
      <c r="E97" s="151">
        <v>3888900</v>
      </c>
      <c r="F97" s="153">
        <f t="shared" si="23"/>
        <v>3888900</v>
      </c>
      <c r="G97" s="152"/>
      <c r="H97" s="151">
        <v>2823801.17</v>
      </c>
      <c r="I97" s="149">
        <f t="shared" si="18"/>
        <v>2823801.17</v>
      </c>
      <c r="J97" s="150" t="e">
        <f t="shared" si="24"/>
        <v>#DIV/0!</v>
      </c>
      <c r="K97" s="150">
        <f t="shared" si="21"/>
        <v>72.611822623363935</v>
      </c>
      <c r="L97" s="181">
        <f t="shared" si="22"/>
        <v>72.611822623363935</v>
      </c>
    </row>
    <row r="98" spans="1:12" ht="36.75" customHeight="1" x14ac:dyDescent="0.2">
      <c r="A98" s="176" t="s">
        <v>141</v>
      </c>
      <c r="B98" s="75" t="s">
        <v>132</v>
      </c>
      <c r="C98" s="76" t="s">
        <v>142</v>
      </c>
      <c r="D98" s="152"/>
      <c r="E98" s="151">
        <v>25000</v>
      </c>
      <c r="F98" s="153">
        <f t="shared" si="23"/>
        <v>25000</v>
      </c>
      <c r="G98" s="152"/>
      <c r="H98" s="151">
        <v>19200</v>
      </c>
      <c r="I98" s="149">
        <f t="shared" si="18"/>
        <v>19200</v>
      </c>
      <c r="J98" s="150" t="e">
        <f t="shared" si="24"/>
        <v>#DIV/0!</v>
      </c>
      <c r="K98" s="150">
        <f t="shared" si="21"/>
        <v>76.8</v>
      </c>
      <c r="L98" s="181">
        <f t="shared" si="22"/>
        <v>76.8</v>
      </c>
    </row>
    <row r="99" spans="1:12" ht="42" customHeight="1" x14ac:dyDescent="0.2">
      <c r="A99" s="176" t="s">
        <v>143</v>
      </c>
      <c r="B99" s="75" t="s">
        <v>132</v>
      </c>
      <c r="C99" s="76" t="s">
        <v>144</v>
      </c>
      <c r="D99" s="152"/>
      <c r="E99" s="151">
        <v>3538004</v>
      </c>
      <c r="F99" s="153">
        <f t="shared" si="23"/>
        <v>3538004</v>
      </c>
      <c r="G99" s="152"/>
      <c r="H99" s="151">
        <v>3524193.68</v>
      </c>
      <c r="I99" s="149">
        <f t="shared" si="18"/>
        <v>3524193.68</v>
      </c>
      <c r="J99" s="150" t="e">
        <f t="shared" si="24"/>
        <v>#DIV/0!</v>
      </c>
      <c r="K99" s="150">
        <f t="shared" si="21"/>
        <v>99.609657874892179</v>
      </c>
      <c r="L99" s="181">
        <f t="shared" si="22"/>
        <v>99.609657874892179</v>
      </c>
    </row>
    <row r="100" spans="1:12" ht="42.75" customHeight="1" x14ac:dyDescent="0.2">
      <c r="A100" s="176" t="s">
        <v>145</v>
      </c>
      <c r="B100" s="75" t="s">
        <v>132</v>
      </c>
      <c r="C100" s="76" t="s">
        <v>146</v>
      </c>
      <c r="D100" s="151">
        <v>70959</v>
      </c>
      <c r="E100" s="152"/>
      <c r="F100" s="153">
        <f t="shared" si="23"/>
        <v>70959</v>
      </c>
      <c r="G100" s="151">
        <v>70959</v>
      </c>
      <c r="H100" s="152"/>
      <c r="I100" s="149">
        <f t="shared" si="18"/>
        <v>70959</v>
      </c>
      <c r="J100" s="150">
        <f t="shared" si="24"/>
        <v>100</v>
      </c>
      <c r="K100" s="150" t="e">
        <f t="shared" si="21"/>
        <v>#DIV/0!</v>
      </c>
      <c r="L100" s="181">
        <f t="shared" si="22"/>
        <v>100</v>
      </c>
    </row>
    <row r="101" spans="1:12" ht="34.9" customHeight="1" x14ac:dyDescent="0.2">
      <c r="A101" s="176" t="s">
        <v>147</v>
      </c>
      <c r="B101" s="75" t="s">
        <v>132</v>
      </c>
      <c r="C101" s="76" t="s">
        <v>148</v>
      </c>
      <c r="D101" s="151">
        <v>194840</v>
      </c>
      <c r="E101" s="152"/>
      <c r="F101" s="153">
        <f t="shared" si="23"/>
        <v>194840</v>
      </c>
      <c r="G101" s="151">
        <v>194745.31</v>
      </c>
      <c r="H101" s="152">
        <v>0</v>
      </c>
      <c r="I101" s="149">
        <f t="shared" si="18"/>
        <v>194745.31</v>
      </c>
      <c r="J101" s="150">
        <f t="shared" si="24"/>
        <v>99.951401149661251</v>
      </c>
      <c r="K101" s="150" t="e">
        <f t="shared" si="21"/>
        <v>#DIV/0!</v>
      </c>
      <c r="L101" s="181">
        <f t="shared" si="22"/>
        <v>99.951401149661251</v>
      </c>
    </row>
    <row r="102" spans="1:12" s="6" customFormat="1" ht="36" customHeight="1" x14ac:dyDescent="0.2">
      <c r="A102" s="179" t="s">
        <v>56</v>
      </c>
      <c r="B102" s="144" t="s">
        <v>64</v>
      </c>
      <c r="C102" s="145" t="s">
        <v>44</v>
      </c>
      <c r="D102" s="136">
        <f>SUM(D103:D111)+D113+D112</f>
        <v>10688354</v>
      </c>
      <c r="E102" s="136">
        <f t="shared" ref="E102:H102" si="25">SUM(E103:E111)+E113+E112</f>
        <v>455700</v>
      </c>
      <c r="F102" s="136">
        <f>SUM(F103:F111)+F113+F112</f>
        <v>11144054</v>
      </c>
      <c r="G102" s="136">
        <f t="shared" si="25"/>
        <v>10651540.899999999</v>
      </c>
      <c r="H102" s="136">
        <f t="shared" si="25"/>
        <v>85375.16</v>
      </c>
      <c r="I102" s="136">
        <f>SUM(I103:I111)+I113+I112</f>
        <v>10736916.059999999</v>
      </c>
      <c r="J102" s="146">
        <f t="shared" si="24"/>
        <v>99.655577463096733</v>
      </c>
      <c r="K102" s="146">
        <f t="shared" si="21"/>
        <v>18.734948430985298</v>
      </c>
      <c r="L102" s="180">
        <f t="shared" si="22"/>
        <v>96.34659038802215</v>
      </c>
    </row>
    <row r="103" spans="1:12" ht="0.75" customHeight="1" x14ac:dyDescent="0.2">
      <c r="A103" s="176" t="s">
        <v>241</v>
      </c>
      <c r="B103" s="75" t="s">
        <v>149</v>
      </c>
      <c r="C103" s="76" t="s">
        <v>242</v>
      </c>
      <c r="D103" s="132">
        <v>0</v>
      </c>
      <c r="E103" s="130"/>
      <c r="F103" s="131">
        <f t="shared" si="23"/>
        <v>0</v>
      </c>
      <c r="G103" s="133">
        <v>0</v>
      </c>
      <c r="H103" s="130"/>
      <c r="I103" s="131">
        <f t="shared" ref="I103:I113" si="26">G103+H103</f>
        <v>0</v>
      </c>
      <c r="J103" s="116" t="e">
        <f t="shared" si="24"/>
        <v>#DIV/0!</v>
      </c>
      <c r="K103" s="116" t="e">
        <f t="shared" si="21"/>
        <v>#DIV/0!</v>
      </c>
      <c r="L103" s="178" t="e">
        <f t="shared" si="22"/>
        <v>#DIV/0!</v>
      </c>
    </row>
    <row r="104" spans="1:12" ht="36" customHeight="1" x14ac:dyDescent="0.2">
      <c r="A104" s="182" t="s">
        <v>349</v>
      </c>
      <c r="B104" s="75" t="s">
        <v>149</v>
      </c>
      <c r="C104" s="76" t="s">
        <v>150</v>
      </c>
      <c r="D104" s="151">
        <v>1126227</v>
      </c>
      <c r="E104" s="152">
        <v>0</v>
      </c>
      <c r="F104" s="153">
        <f t="shared" si="23"/>
        <v>1126227</v>
      </c>
      <c r="G104" s="151">
        <v>1093826.1199999996</v>
      </c>
      <c r="H104" s="148">
        <v>0</v>
      </c>
      <c r="I104" s="149">
        <f t="shared" si="26"/>
        <v>1093826.1199999996</v>
      </c>
      <c r="J104" s="150">
        <f t="shared" si="24"/>
        <v>97.123059560816756</v>
      </c>
      <c r="K104" s="150" t="e">
        <f t="shared" si="21"/>
        <v>#DIV/0!</v>
      </c>
      <c r="L104" s="181">
        <f t="shared" si="22"/>
        <v>97.123059560816756</v>
      </c>
    </row>
    <row r="105" spans="1:12" ht="36" customHeight="1" x14ac:dyDescent="0.2">
      <c r="A105" s="176" t="s">
        <v>299</v>
      </c>
      <c r="B105" s="75" t="s">
        <v>298</v>
      </c>
      <c r="C105" s="76" t="s">
        <v>297</v>
      </c>
      <c r="D105" s="151">
        <v>47890</v>
      </c>
      <c r="E105" s="152"/>
      <c r="F105" s="153">
        <f t="shared" si="23"/>
        <v>47890</v>
      </c>
      <c r="G105" s="151">
        <v>46426</v>
      </c>
      <c r="H105" s="148"/>
      <c r="I105" s="149">
        <f t="shared" si="26"/>
        <v>46426</v>
      </c>
      <c r="J105" s="150">
        <f t="shared" si="24"/>
        <v>96.942994362079773</v>
      </c>
      <c r="K105" s="150" t="e">
        <f t="shared" si="21"/>
        <v>#DIV/0!</v>
      </c>
      <c r="L105" s="181">
        <f t="shared" si="22"/>
        <v>96.942994362079773</v>
      </c>
    </row>
    <row r="106" spans="1:12" ht="36" customHeight="1" x14ac:dyDescent="0.2">
      <c r="A106" s="185" t="s">
        <v>373</v>
      </c>
      <c r="B106" s="75" t="s">
        <v>298</v>
      </c>
      <c r="C106" s="76" t="s">
        <v>372</v>
      </c>
      <c r="D106" s="151">
        <v>6200</v>
      </c>
      <c r="E106" s="152"/>
      <c r="F106" s="153">
        <f t="shared" si="23"/>
        <v>6200</v>
      </c>
      <c r="G106" s="151">
        <v>4800</v>
      </c>
      <c r="H106" s="148"/>
      <c r="I106" s="149">
        <f t="shared" si="26"/>
        <v>4800</v>
      </c>
      <c r="J106" s="150">
        <f t="shared" si="24"/>
        <v>77.41935483870968</v>
      </c>
      <c r="K106" s="150" t="e">
        <f t="shared" si="21"/>
        <v>#DIV/0!</v>
      </c>
      <c r="L106" s="181">
        <f t="shared" si="22"/>
        <v>77.41935483870968</v>
      </c>
    </row>
    <row r="107" spans="1:12" ht="29.45" customHeight="1" x14ac:dyDescent="0.2">
      <c r="A107" s="189" t="s">
        <v>314</v>
      </c>
      <c r="B107" s="75" t="s">
        <v>298</v>
      </c>
      <c r="C107" s="76" t="s">
        <v>309</v>
      </c>
      <c r="D107" s="151">
        <v>7017462</v>
      </c>
      <c r="E107" s="152"/>
      <c r="F107" s="153">
        <f t="shared" si="23"/>
        <v>7017462</v>
      </c>
      <c r="G107" s="151">
        <v>7015968.3499999996</v>
      </c>
      <c r="H107" s="148"/>
      <c r="I107" s="149">
        <f t="shared" si="26"/>
        <v>7015968.3499999996</v>
      </c>
      <c r="J107" s="150">
        <f t="shared" si="24"/>
        <v>99.978715239213258</v>
      </c>
      <c r="K107" s="150" t="e">
        <f t="shared" si="21"/>
        <v>#DIV/0!</v>
      </c>
      <c r="L107" s="181">
        <f t="shared" si="22"/>
        <v>99.978715239213258</v>
      </c>
    </row>
    <row r="108" spans="1:12" ht="27" customHeight="1" x14ac:dyDescent="0.2">
      <c r="A108" s="176" t="s">
        <v>151</v>
      </c>
      <c r="B108" s="75" t="s">
        <v>152</v>
      </c>
      <c r="C108" s="76" t="s">
        <v>153</v>
      </c>
      <c r="D108" s="151">
        <v>39975</v>
      </c>
      <c r="E108" s="152">
        <v>160000</v>
      </c>
      <c r="F108" s="153">
        <f t="shared" si="23"/>
        <v>199975</v>
      </c>
      <c r="G108" s="151">
        <v>39975</v>
      </c>
      <c r="H108" s="147">
        <v>85375.16</v>
      </c>
      <c r="I108" s="149">
        <f t="shared" si="26"/>
        <v>125350.16</v>
      </c>
      <c r="J108" s="150">
        <f t="shared" si="24"/>
        <v>100</v>
      </c>
      <c r="K108" s="150">
        <f t="shared" si="21"/>
        <v>53.359475000000003</v>
      </c>
      <c r="L108" s="181">
        <f t="shared" si="22"/>
        <v>62.682915364420552</v>
      </c>
    </row>
    <row r="109" spans="1:12" ht="45" customHeight="1" x14ac:dyDescent="0.2">
      <c r="A109" s="183" t="s">
        <v>374</v>
      </c>
      <c r="B109" s="75" t="s">
        <v>376</v>
      </c>
      <c r="C109" s="76" t="s">
        <v>375</v>
      </c>
      <c r="D109" s="151">
        <v>50400</v>
      </c>
      <c r="E109" s="152"/>
      <c r="F109" s="153">
        <f t="shared" si="23"/>
        <v>50400</v>
      </c>
      <c r="G109" s="151">
        <v>50400</v>
      </c>
      <c r="H109" s="148"/>
      <c r="I109" s="149">
        <f t="shared" si="26"/>
        <v>50400</v>
      </c>
      <c r="J109" s="150">
        <f t="shared" si="24"/>
        <v>100</v>
      </c>
      <c r="K109" s="150" t="e">
        <f t="shared" si="21"/>
        <v>#DIV/0!</v>
      </c>
      <c r="L109" s="181">
        <f t="shared" si="22"/>
        <v>100</v>
      </c>
    </row>
    <row r="110" spans="1:12" ht="42.75" customHeight="1" x14ac:dyDescent="0.2">
      <c r="A110" s="176" t="s">
        <v>154</v>
      </c>
      <c r="B110" s="75" t="s">
        <v>155</v>
      </c>
      <c r="C110" s="76" t="s">
        <v>156</v>
      </c>
      <c r="D110" s="151">
        <v>2400200</v>
      </c>
      <c r="E110" s="152"/>
      <c r="F110" s="153">
        <f t="shared" si="23"/>
        <v>2400200</v>
      </c>
      <c r="G110" s="151">
        <v>2400145.4300000002</v>
      </c>
      <c r="H110" s="148"/>
      <c r="I110" s="149">
        <f t="shared" si="26"/>
        <v>2400145.4300000002</v>
      </c>
      <c r="J110" s="150">
        <f t="shared" ref="J110:J118" si="27">G110/D110*100</f>
        <v>99.997726439463392</v>
      </c>
      <c r="K110" s="150" t="e">
        <f t="shared" si="21"/>
        <v>#DIV/0!</v>
      </c>
      <c r="L110" s="181">
        <f t="shared" si="22"/>
        <v>99.997726439463392</v>
      </c>
    </row>
    <row r="111" spans="1:12" ht="0.75" hidden="1" customHeight="1" x14ac:dyDescent="0.2">
      <c r="A111" s="176" t="s">
        <v>243</v>
      </c>
      <c r="B111" s="75" t="s">
        <v>244</v>
      </c>
      <c r="C111" s="76" t="s">
        <v>245</v>
      </c>
      <c r="D111" s="154"/>
      <c r="E111" s="148"/>
      <c r="F111" s="149">
        <f t="shared" si="23"/>
        <v>0</v>
      </c>
      <c r="G111" s="148"/>
      <c r="H111" s="148"/>
      <c r="I111" s="149">
        <f t="shared" si="26"/>
        <v>0</v>
      </c>
      <c r="J111" s="150" t="e">
        <f t="shared" si="27"/>
        <v>#DIV/0!</v>
      </c>
      <c r="K111" s="150" t="e">
        <f t="shared" si="21"/>
        <v>#DIV/0!</v>
      </c>
      <c r="L111" s="181" t="e">
        <f t="shared" si="22"/>
        <v>#DIV/0!</v>
      </c>
    </row>
    <row r="112" spans="1:12" ht="30" hidden="1" customHeight="1" x14ac:dyDescent="0.2">
      <c r="A112" s="176" t="s">
        <v>333</v>
      </c>
      <c r="B112" s="75" t="s">
        <v>68</v>
      </c>
      <c r="C112" s="76" t="s">
        <v>332</v>
      </c>
      <c r="D112" s="154"/>
      <c r="E112" s="148"/>
      <c r="F112" s="149">
        <f t="shared" si="23"/>
        <v>0</v>
      </c>
      <c r="G112" s="148">
        <v>0</v>
      </c>
      <c r="H112" s="148"/>
      <c r="I112" s="149">
        <f t="shared" si="26"/>
        <v>0</v>
      </c>
      <c r="J112" s="150" t="e">
        <f t="shared" si="27"/>
        <v>#DIV/0!</v>
      </c>
      <c r="K112" s="150"/>
      <c r="L112" s="181" t="e">
        <f t="shared" ref="L112:L118" si="28">I112/F112*100</f>
        <v>#DIV/0!</v>
      </c>
    </row>
    <row r="113" spans="1:14" ht="37.5" customHeight="1" x14ac:dyDescent="0.2">
      <c r="A113" s="183" t="s">
        <v>387</v>
      </c>
      <c r="B113" s="75" t="s">
        <v>68</v>
      </c>
      <c r="C113" s="76" t="s">
        <v>388</v>
      </c>
      <c r="D113" s="147"/>
      <c r="E113" s="148">
        <v>295700</v>
      </c>
      <c r="F113" s="149">
        <f t="shared" si="23"/>
        <v>295700</v>
      </c>
      <c r="G113" s="147"/>
      <c r="H113" s="148">
        <v>0</v>
      </c>
      <c r="I113" s="149">
        <f t="shared" si="26"/>
        <v>0</v>
      </c>
      <c r="J113" s="150" t="e">
        <f t="shared" si="27"/>
        <v>#DIV/0!</v>
      </c>
      <c r="K113" s="150">
        <f t="shared" ref="K113:K118" si="29">H113/E113*100</f>
        <v>0</v>
      </c>
      <c r="L113" s="181">
        <f t="shared" si="28"/>
        <v>0</v>
      </c>
    </row>
    <row r="114" spans="1:14" ht="24" customHeight="1" x14ac:dyDescent="0.2">
      <c r="A114" s="179" t="s">
        <v>57</v>
      </c>
      <c r="B114" s="144" t="s">
        <v>64</v>
      </c>
      <c r="C114" s="145" t="s">
        <v>160</v>
      </c>
      <c r="D114" s="136">
        <f>SUM(D116:D117)</f>
        <v>1224370</v>
      </c>
      <c r="E114" s="136">
        <f>SUM(E116:E117)</f>
        <v>655000</v>
      </c>
      <c r="F114" s="136">
        <f>SUM(F116:F117)</f>
        <v>1879370</v>
      </c>
      <c r="G114" s="136">
        <f>SUM(G116:G117)</f>
        <v>1224370</v>
      </c>
      <c r="H114" s="136">
        <f t="shared" ref="H114" si="30">SUM(H116:H117)</f>
        <v>654630</v>
      </c>
      <c r="I114" s="136">
        <f>SUM(I116:I117)</f>
        <v>1879000</v>
      </c>
      <c r="J114" s="146">
        <f t="shared" si="27"/>
        <v>100</v>
      </c>
      <c r="K114" s="146">
        <f t="shared" si="29"/>
        <v>99.943511450381678</v>
      </c>
      <c r="L114" s="180">
        <f t="shared" si="28"/>
        <v>99.980312551546518</v>
      </c>
    </row>
    <row r="115" spans="1:14" ht="54" hidden="1" customHeight="1" x14ac:dyDescent="0.2">
      <c r="A115" s="176" t="s">
        <v>300</v>
      </c>
      <c r="B115" s="75" t="s">
        <v>69</v>
      </c>
      <c r="C115" s="76" t="s">
        <v>247</v>
      </c>
      <c r="D115" s="132"/>
      <c r="E115" s="130">
        <v>795500</v>
      </c>
      <c r="F115" s="131">
        <f t="shared" si="23"/>
        <v>795500</v>
      </c>
      <c r="G115" s="132"/>
      <c r="H115" s="130">
        <v>795500</v>
      </c>
      <c r="I115" s="131">
        <f>G115+H115</f>
        <v>795500</v>
      </c>
      <c r="J115" s="116" t="e">
        <f t="shared" si="27"/>
        <v>#DIV/0!</v>
      </c>
      <c r="K115" s="116">
        <f t="shared" si="29"/>
        <v>100</v>
      </c>
      <c r="L115" s="178">
        <f t="shared" si="28"/>
        <v>100</v>
      </c>
    </row>
    <row r="116" spans="1:14" ht="27" hidden="1" customHeight="1" x14ac:dyDescent="0.2">
      <c r="A116" s="176" t="s">
        <v>157</v>
      </c>
      <c r="B116" s="75" t="s">
        <v>69</v>
      </c>
      <c r="C116" s="76" t="s">
        <v>158</v>
      </c>
      <c r="D116" s="130"/>
      <c r="E116" s="130"/>
      <c r="F116" s="131">
        <f t="shared" si="23"/>
        <v>0</v>
      </c>
      <c r="G116" s="132"/>
      <c r="H116" s="130"/>
      <c r="I116" s="131">
        <f>G116+H116</f>
        <v>0</v>
      </c>
      <c r="J116" s="116" t="e">
        <f t="shared" si="27"/>
        <v>#DIV/0!</v>
      </c>
      <c r="K116" s="116" t="e">
        <f t="shared" si="29"/>
        <v>#DIV/0!</v>
      </c>
      <c r="L116" s="178" t="e">
        <f t="shared" si="28"/>
        <v>#DIV/0!</v>
      </c>
    </row>
    <row r="117" spans="1:14" ht="67.5" customHeight="1" x14ac:dyDescent="0.2">
      <c r="A117" s="176" t="s">
        <v>246</v>
      </c>
      <c r="B117" s="75" t="s">
        <v>69</v>
      </c>
      <c r="C117" s="76" t="s">
        <v>247</v>
      </c>
      <c r="D117" s="147">
        <v>1224370</v>
      </c>
      <c r="E117" s="148">
        <v>655000</v>
      </c>
      <c r="F117" s="149">
        <f t="shared" si="23"/>
        <v>1879370</v>
      </c>
      <c r="G117" s="147">
        <v>1224370</v>
      </c>
      <c r="H117" s="148">
        <v>654630</v>
      </c>
      <c r="I117" s="149">
        <f>G117+H117</f>
        <v>1879000</v>
      </c>
      <c r="J117" s="150">
        <f t="shared" si="27"/>
        <v>100</v>
      </c>
      <c r="K117" s="150">
        <f t="shared" si="29"/>
        <v>99.943511450381678</v>
      </c>
      <c r="L117" s="181">
        <f t="shared" si="28"/>
        <v>99.980312551546518</v>
      </c>
    </row>
    <row r="118" spans="1:14" ht="34.5" customHeight="1" thickBot="1" x14ac:dyDescent="0.25">
      <c r="A118" s="190" t="s">
        <v>161</v>
      </c>
      <c r="B118" s="191"/>
      <c r="C118" s="192"/>
      <c r="D118" s="193">
        <f t="shared" ref="D118:I118" si="31">D12+D17+D37+D42+D56+D62+D66+D76+D102+D114</f>
        <v>302956505.44</v>
      </c>
      <c r="E118" s="193">
        <f t="shared" si="31"/>
        <v>27875972</v>
      </c>
      <c r="F118" s="193">
        <f t="shared" si="31"/>
        <v>330832477.44</v>
      </c>
      <c r="G118" s="193">
        <f t="shared" si="31"/>
        <v>297830070.32999998</v>
      </c>
      <c r="H118" s="193">
        <f t="shared" si="31"/>
        <v>127480464.51000002</v>
      </c>
      <c r="I118" s="193">
        <f t="shared" si="31"/>
        <v>425310534.84000003</v>
      </c>
      <c r="J118" s="194">
        <f t="shared" si="27"/>
        <v>98.307864324433439</v>
      </c>
      <c r="K118" s="194">
        <f t="shared" si="29"/>
        <v>457.31307417728794</v>
      </c>
      <c r="L118" s="195">
        <f t="shared" si="28"/>
        <v>128.55767309517992</v>
      </c>
    </row>
    <row r="119" spans="1:14" ht="24.6" customHeight="1" x14ac:dyDescent="0.2">
      <c r="A119" s="97"/>
      <c r="B119" s="97"/>
      <c r="C119" s="98"/>
      <c r="D119" s="113"/>
      <c r="E119" s="115"/>
      <c r="F119" s="99"/>
      <c r="G119" s="110"/>
      <c r="H119" s="113"/>
      <c r="I119" s="99"/>
      <c r="J119" s="100"/>
      <c r="K119" s="100"/>
      <c r="L119" s="100"/>
    </row>
    <row r="120" spans="1:14" ht="13.9" customHeight="1" x14ac:dyDescent="0.2">
      <c r="D120" s="111"/>
      <c r="E120" s="114"/>
      <c r="H120" s="111"/>
    </row>
    <row r="121" spans="1:14" customFormat="1" ht="18.75" x14ac:dyDescent="0.3">
      <c r="A121" s="196" t="s">
        <v>396</v>
      </c>
      <c r="B121" s="196"/>
      <c r="C121" s="196"/>
      <c r="D121" s="196"/>
      <c r="E121" s="196"/>
      <c r="F121" s="196"/>
      <c r="G121" s="196"/>
      <c r="H121" s="196"/>
      <c r="I121" s="196"/>
      <c r="J121" s="196"/>
      <c r="K121" s="196"/>
      <c r="L121" s="196"/>
      <c r="M121" s="196"/>
      <c r="N121" s="196"/>
    </row>
    <row r="122" spans="1:14" x14ac:dyDescent="0.2">
      <c r="D122" s="111"/>
      <c r="E122" s="114"/>
      <c r="H122" s="111"/>
      <c r="I122" s="117"/>
    </row>
    <row r="123" spans="1:14" hidden="1" x14ac:dyDescent="0.2">
      <c r="D123" s="111"/>
      <c r="E123" s="114"/>
      <c r="H123" s="111"/>
    </row>
    <row r="124" spans="1:14" hidden="1" x14ac:dyDescent="0.2">
      <c r="D124" s="111"/>
      <c r="E124" s="114"/>
      <c r="H124" s="111"/>
    </row>
    <row r="125" spans="1:14" hidden="1" x14ac:dyDescent="0.2">
      <c r="D125" s="111"/>
      <c r="E125" s="114"/>
      <c r="H125" s="111"/>
    </row>
    <row r="126" spans="1:14" ht="1.5" customHeight="1" x14ac:dyDescent="0.2">
      <c r="D126" s="111"/>
      <c r="E126" s="114"/>
      <c r="H126" s="111"/>
    </row>
  </sheetData>
  <mergeCells count="12">
    <mergeCell ref="L10:L11"/>
    <mergeCell ref="A6:L6"/>
    <mergeCell ref="I10:I11"/>
    <mergeCell ref="F10:F11"/>
    <mergeCell ref="B9:B11"/>
    <mergeCell ref="A9:A11"/>
    <mergeCell ref="C9:C11"/>
    <mergeCell ref="I2:L2"/>
    <mergeCell ref="I3:L3"/>
    <mergeCell ref="J9:L9"/>
    <mergeCell ref="D9:F9"/>
    <mergeCell ref="G9:I9"/>
  </mergeCells>
  <phoneticPr fontId="11" type="noConversion"/>
  <conditionalFormatting sqref="J12:L119">
    <cfRule type="expression" dxfId="2" priority="5" stopIfTrue="1">
      <formula>NOT(ISERROR(SEARCH("#ДЕЛ/О!",J12)))</formula>
    </cfRule>
  </conditionalFormatting>
  <conditionalFormatting sqref="F30 A122:XFD65544 A1:XFD1 I30:L36 A37:XFD120 A4:XFD29 M2:XFD3 A2:I3">
    <cfRule type="containsErrors" dxfId="1" priority="1" stopIfTrue="1">
      <formula>ISERROR(A1)</formula>
    </cfRule>
    <cfRule type="containsErrors" dxfId="0" priority="2" stopIfTrue="1">
      <formula>ISERROR(A1)</formula>
    </cfRule>
  </conditionalFormatting>
  <pageMargins left="0.11811023622047245" right="0.11811023622047245" top="0.23622047244094491" bottom="0.11811023622047245" header="0.19685039370078741" footer="0.19685039370078741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showGridLines="0" workbookViewId="0"/>
  </sheetViews>
  <sheetFormatPr defaultRowHeight="12.75" x14ac:dyDescent="0.2"/>
  <cols>
    <col min="1" max="1" width="1.33203125" customWidth="1"/>
    <col min="2" max="2" width="75.1640625" customWidth="1"/>
    <col min="3" max="3" width="1.83203125" customWidth="1"/>
    <col min="4" max="4" width="6.5" customWidth="1"/>
    <col min="5" max="6" width="18.6640625" customWidth="1"/>
  </cols>
  <sheetData>
    <row r="1" spans="2:6" x14ac:dyDescent="0.2">
      <c r="B1" s="81" t="s">
        <v>321</v>
      </c>
      <c r="C1" s="81"/>
      <c r="D1" s="88"/>
      <c r="E1" s="88"/>
      <c r="F1" s="88"/>
    </row>
    <row r="2" spans="2:6" x14ac:dyDescent="0.2">
      <c r="B2" s="81" t="s">
        <v>322</v>
      </c>
      <c r="C2" s="81"/>
      <c r="D2" s="88"/>
      <c r="E2" s="88"/>
      <c r="F2" s="88"/>
    </row>
    <row r="3" spans="2:6" x14ac:dyDescent="0.2">
      <c r="B3" s="82"/>
      <c r="C3" s="82"/>
      <c r="D3" s="89"/>
      <c r="E3" s="89"/>
      <c r="F3" s="89"/>
    </row>
    <row r="4" spans="2:6" ht="25.5" x14ac:dyDescent="0.2">
      <c r="B4" s="82" t="s">
        <v>323</v>
      </c>
      <c r="C4" s="82"/>
      <c r="D4" s="89"/>
      <c r="E4" s="89"/>
      <c r="F4" s="89"/>
    </row>
    <row r="5" spans="2:6" x14ac:dyDescent="0.2">
      <c r="B5" s="82"/>
      <c r="C5" s="82"/>
      <c r="D5" s="89"/>
      <c r="E5" s="89"/>
      <c r="F5" s="89"/>
    </row>
    <row r="6" spans="2:6" x14ac:dyDescent="0.2">
      <c r="B6" s="81" t="s">
        <v>324</v>
      </c>
      <c r="C6" s="81"/>
      <c r="D6" s="88"/>
      <c r="E6" s="88" t="s">
        <v>325</v>
      </c>
      <c r="F6" s="88" t="s">
        <v>326</v>
      </c>
    </row>
    <row r="7" spans="2:6" ht="13.5" thickBot="1" x14ac:dyDescent="0.25">
      <c r="B7" s="82"/>
      <c r="C7" s="82"/>
      <c r="D7" s="89"/>
      <c r="E7" s="89"/>
      <c r="F7" s="89"/>
    </row>
    <row r="8" spans="2:6" ht="51" x14ac:dyDescent="0.2">
      <c r="B8" s="83" t="s">
        <v>327</v>
      </c>
      <c r="C8" s="84"/>
      <c r="D8" s="90"/>
      <c r="E8" s="90">
        <v>4</v>
      </c>
      <c r="F8" s="91"/>
    </row>
    <row r="9" spans="2:6" x14ac:dyDescent="0.2">
      <c r="B9" s="85"/>
      <c r="C9" s="82"/>
      <c r="D9" s="89"/>
      <c r="E9" s="92" t="s">
        <v>328</v>
      </c>
      <c r="F9" s="93" t="s">
        <v>331</v>
      </c>
    </row>
    <row r="10" spans="2:6" x14ac:dyDescent="0.2">
      <c r="B10" s="85"/>
      <c r="C10" s="82"/>
      <c r="D10" s="89"/>
      <c r="E10" s="92" t="s">
        <v>329</v>
      </c>
      <c r="F10" s="93"/>
    </row>
    <row r="11" spans="2:6" ht="13.5" thickBot="1" x14ac:dyDescent="0.25">
      <c r="B11" s="86"/>
      <c r="C11" s="87"/>
      <c r="D11" s="94"/>
      <c r="E11" s="95" t="s">
        <v>330</v>
      </c>
      <c r="F11" s="96"/>
    </row>
    <row r="12" spans="2:6" x14ac:dyDescent="0.2">
      <c r="B12" s="82"/>
      <c r="C12" s="82"/>
      <c r="D12" s="89"/>
      <c r="E12" s="89"/>
      <c r="F12" s="89"/>
    </row>
    <row r="13" spans="2:6" x14ac:dyDescent="0.2">
      <c r="B13" s="82"/>
      <c r="C13" s="82"/>
      <c r="D13" s="89"/>
      <c r="E13" s="89"/>
      <c r="F13" s="89"/>
    </row>
  </sheetData>
  <hyperlinks>
    <hyperlink ref="E9" location="'видатки 1'!L33:N107" display="'видатки 1'!L33:N107"/>
    <hyperlink ref="E10" location="'видатки 1'!M31:N32" display="'видатки 1'!M31:N32"/>
    <hyperlink ref="E11" location="'видатки 1'!L12:N30" display="'видатки 1'!L12:N3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доходи</vt:lpstr>
      <vt:lpstr>видатки 1</vt:lpstr>
      <vt:lpstr>Аркуш1</vt:lpstr>
      <vt:lpstr>'видатки 1'!Заголовки_для_печати</vt:lpstr>
      <vt:lpstr>доходи!Заголовки_для_печати</vt:lpstr>
      <vt:lpstr>'видатки 1'!Область_печати</vt:lpstr>
    </vt:vector>
  </TitlesOfParts>
  <Company>Тростянец РФО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ЗЯЗИН</dc:creator>
  <cp:lastModifiedBy>user-tmr</cp:lastModifiedBy>
  <cp:lastPrinted>2025-02-14T11:26:59Z</cp:lastPrinted>
  <dcterms:created xsi:type="dcterms:W3CDTF">2002-10-19T08:44:36Z</dcterms:created>
  <dcterms:modified xsi:type="dcterms:W3CDTF">2025-02-14T11:27:00Z</dcterms:modified>
</cp:coreProperties>
</file>